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5" windowWidth="23250" windowHeight="9465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<sst xmlns="http://schemas.openxmlformats.org/spreadsheetml/2006/main" count="75" uniqueCount="37">
  <si>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</si>
  <si>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</si>
  <si>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</si>
  <si>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</si>
  <si>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</si>
  <si>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</si>
  <si>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</si>
  <si>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</si>
  <si>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</si>
  <si>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</si>
  <si>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</si>
  <si>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</si>
  <si>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</si>
  <si>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</si>
  <si>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</si>
  <si>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</si>
  <si>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</si>
  <si>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</si>
  <si>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</si>
  <si>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</si>
  <si>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</si>
  <si>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</si>
  <si>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</si>
  <si>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</si>
  <si>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</si>
  <si>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</si>
  <si>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</si>
  <si>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</si>
  <si>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</si>
  <si>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</si>
  <si>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</si>
  <si>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</si>
  <si>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</si>
  <si>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</si>
  <si>
    <t>no account for Bulmer</t>
  </si>
  <si>
    <t>not accountingfor Bulmer</t>
  </si>
  <si>
    <t xml:space="preserve"> accounting for Bulmer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</si>
</sst>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181" fontId="0" fillId="36" borderId="0" xfId="0" applyNumberFormat="1" applyFill="1" applyAlignment="1">
      <alignment horizontal="center"/>
    </xf>
    <xf numFmtId="181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825"/>
          <c:w val="0.661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'illustrating bulmer effect'!$C$31</c:f>
              <c:strCache>
                <c:ptCount val="1"/>
                <c:pt idx="0">
                  <c:v>not accountingfor Bulmer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effect'!$C$32:$C$42</c:f>
              <c:numCache/>
            </c:numRef>
          </c:yVal>
          <c:smooth val="1"/>
        </c:ser>
        <c:ser>
          <c:idx val="1"/>
          <c:order val="1"/>
          <c:tx>
            <c:strRef>
              <c:f>'illustrating bulmer effect'!$D$31</c:f>
              <c:strCache>
                <c:ptCount val="1"/>
                <c:pt idx="0">
                  <c:v> accounting for Bulmer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effect'!$D$32:$D$42</c:f>
              <c:numCache/>
            </c:numRef>
          </c:yVal>
          <c:smooth val="1"/>
        </c:ser>
        <c:axId val="64385894"/>
        <c:axId val="42602135"/>
      </c:scatterChart>
      <c:val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 val="autoZero"/>
        <c:crossBetween val="midCat"/>
        <c:dispUnits/>
      </c:valAx>
      <c:valAx>
        <c:axId val="4260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genetic mean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41125"/>
          <c:w val="0.2662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4175"/>
          <c:w val="0.5357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 val="autoZero"/>
        <c:auto val="1"/>
        <c:lblOffset val="100"/>
        <c:tickLblSkip val="13"/>
        <c:tickMarkSkip val="25"/>
        <c:noMultiLvlLbl val="0"/>
      </c:catAx>
      <c:valAx>
        <c:axId val="28220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29175"/>
          <c:w val="0.285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1"/>
          <c:w val="0.575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3015"/>
          <c:w val="0.2935"/>
          <c:h val="0.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27</xdr:row>
      <xdr:rowOff>85725</xdr:rowOff>
    </xdr:from>
    <xdr:to>
      <xdr:col>10</xdr:col>
      <xdr:colOff>1114425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524375" y="5095875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20" zoomScaleNormal="120" zoomScalePageLayoutView="0" workbookViewId="0" topLeftCell="A10">
      <selection activeCell="D29" sqref="D29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1" width="19.140625" style="0" customWidth="1"/>
    <col min="12" max="12" width="16.28125" style="14" customWidth="1"/>
    <col min="13" max="13" width="9.57421875" style="14" bestFit="1" customWidth="1"/>
    <col min="14" max="15" width="9.140625" style="14" customWidth="1"/>
  </cols>
  <sheetData>
    <row r="1" spans="1:11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2"/>
      <c r="L2" s="3" t="s">
        <v>26</v>
      </c>
    </row>
    <row r="3" spans="1:12" ht="12.75">
      <c r="A3" s="14"/>
      <c r="B3" s="2"/>
      <c r="C3" s="2" t="s">
        <v>20</v>
      </c>
      <c r="D3" s="2" t="s">
        <v>8</v>
      </c>
      <c r="E3" s="2"/>
      <c r="F3" s="4">
        <v>0.1</v>
      </c>
      <c r="G3" s="4">
        <v>0.5</v>
      </c>
      <c r="H3" s="3" t="s">
        <v>5</v>
      </c>
      <c r="I3" s="3" t="s">
        <v>12</v>
      </c>
      <c r="J3" s="2"/>
      <c r="K3" s="2"/>
      <c r="L3" s="4">
        <v>100</v>
      </c>
    </row>
    <row r="4" spans="1:12" ht="12.75">
      <c r="A4" s="14"/>
      <c r="B4" s="2"/>
      <c r="C4" s="2" t="s">
        <v>21</v>
      </c>
      <c r="D4" s="3" t="s">
        <v>14</v>
      </c>
      <c r="E4" s="3"/>
      <c r="F4" s="5">
        <f>-NORMSINV(F3)</f>
        <v>1.2815515655446006</v>
      </c>
      <c r="G4" s="5">
        <f>-NORMSINV(G3)</f>
        <v>0</v>
      </c>
      <c r="H4" s="4">
        <v>0.5</v>
      </c>
      <c r="I4" s="4">
        <v>0</v>
      </c>
      <c r="J4" s="2"/>
      <c r="K4" s="2"/>
      <c r="L4" s="2"/>
    </row>
    <row r="5" spans="1:12" ht="12.75">
      <c r="A5" s="14"/>
      <c r="B5" s="2"/>
      <c r="C5" s="4">
        <v>200</v>
      </c>
      <c r="D5" s="3" t="s">
        <v>15</v>
      </c>
      <c r="E5" s="3"/>
      <c r="F5" s="5">
        <f>NORMDIST(F4,0,1,FALSE)/F3</f>
        <v>1.7549833193248678</v>
      </c>
      <c r="G5" s="5">
        <f>NORMDIST(G4,0,1,FALSE)/G3</f>
        <v>0.7978845608028654</v>
      </c>
      <c r="H5" s="3"/>
      <c r="I5" s="3"/>
      <c r="J5" s="2"/>
      <c r="K5" s="2"/>
      <c r="L5" s="2"/>
    </row>
    <row r="6" spans="1:13" ht="12.75">
      <c r="A6" s="14"/>
      <c r="B6" s="2"/>
      <c r="C6" s="2"/>
      <c r="D6" s="3" t="s">
        <v>16</v>
      </c>
      <c r="E6" s="3"/>
      <c r="F6" s="5">
        <f>F5*(F5-F4)</f>
        <v>0.8308648307230869</v>
      </c>
      <c r="G6" s="5">
        <f>G5*(G5-G4)</f>
        <v>0.6366197723675814</v>
      </c>
      <c r="H6" s="3"/>
      <c r="I6" s="3"/>
      <c r="J6" s="2"/>
      <c r="K6" s="2"/>
      <c r="L6" s="22"/>
      <c r="M6" s="15"/>
    </row>
    <row r="7" spans="1:37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9" t="s">
        <v>34</v>
      </c>
      <c r="L7" s="23" t="s">
        <v>25</v>
      </c>
      <c r="M7" s="16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9" t="s">
        <v>6</v>
      </c>
      <c r="L8" s="26" t="s">
        <v>27</v>
      </c>
      <c r="M8" s="17"/>
      <c r="N8" s="16"/>
      <c r="O8" s="16"/>
      <c r="P8" s="1"/>
      <c r="Q8" s="1"/>
      <c r="R8" s="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.75">
      <c r="A9" s="14"/>
      <c r="B9" s="10">
        <v>0</v>
      </c>
      <c r="C9" s="33">
        <f>C5</f>
        <v>200</v>
      </c>
      <c r="D9" s="34">
        <f>C9*H9</f>
        <v>100</v>
      </c>
      <c r="E9" s="34">
        <f>D9/2</f>
        <v>50</v>
      </c>
      <c r="F9" s="34">
        <f>(1-F$6*H9)*D9</f>
        <v>58.45675846384566</v>
      </c>
      <c r="G9" s="34">
        <f>(1-G$6*H9)*D9</f>
        <v>68.16901138162092</v>
      </c>
      <c r="H9" s="24">
        <f>H4</f>
        <v>0.5</v>
      </c>
      <c r="I9" s="34">
        <f>I4</f>
        <v>0</v>
      </c>
      <c r="J9" s="35">
        <f>((F$5+G$5)/2)*SQRT(H9*D9)</f>
        <v>9.025750947558233</v>
      </c>
      <c r="K9" s="34">
        <f>I4</f>
        <v>0</v>
      </c>
      <c r="L9" s="25">
        <v>0</v>
      </c>
      <c r="M9" s="21"/>
      <c r="N9" s="15"/>
      <c r="O9" s="1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>
      <c r="A10" s="14"/>
      <c r="B10" s="10">
        <v>1</v>
      </c>
      <c r="C10" s="33">
        <f>D10+(1-H$9)*C$5</f>
        <v>181.65644246136665</v>
      </c>
      <c r="D10" s="34">
        <f>0.25*(F9+G9)+E9</f>
        <v>81.65644246136665</v>
      </c>
      <c r="E10" s="34">
        <f>E9</f>
        <v>50</v>
      </c>
      <c r="F10" s="34">
        <f>(1-F$6*H10)*D10</f>
        <v>51.159206384955255</v>
      </c>
      <c r="G10" s="34">
        <f>(1-G$6*H10)*D10</f>
        <v>58.28905131555446</v>
      </c>
      <c r="H10" s="24">
        <f>D10/(D10+($C$5-$D$9))</f>
        <v>0.44951030282745263</v>
      </c>
      <c r="I10" s="34">
        <f>J9+I9</f>
        <v>9.025750947558233</v>
      </c>
      <c r="J10" s="35">
        <f aca="true" t="shared" si="0" ref="J10:J17">((F$5+G$5)/2)*SQRT(H10*D10)</f>
        <v>7.733273964933603</v>
      </c>
      <c r="K10" s="34">
        <f>K9+$J$9</f>
        <v>9.025750947558233</v>
      </c>
      <c r="L10" s="25">
        <f>((1+(1/L$3))*L9/2-((1+(1/L$3))*(F$6+G$6)/2)*H9*D9/2)</f>
        <v>-18.52699311401969</v>
      </c>
      <c r="M10" s="21"/>
      <c r="N10" s="15"/>
      <c r="O10" s="20"/>
      <c r="P10" s="7"/>
      <c r="Q10" s="7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.75">
      <c r="A11" s="14"/>
      <c r="B11" s="10">
        <v>2</v>
      </c>
      <c r="C11" s="33">
        <f aca="true" t="shared" si="1" ref="C11:C19">D11+(1-H$9)*C$5</f>
        <v>177.36206442512741</v>
      </c>
      <c r="D11" s="34">
        <f aca="true" t="shared" si="2" ref="D11:D18">0.25*(F10+G10)+E10</f>
        <v>77.36206442512743</v>
      </c>
      <c r="E11" s="34">
        <f aca="true" t="shared" si="3" ref="E11:E19">E10</f>
        <v>50</v>
      </c>
      <c r="F11" s="34">
        <f>(1-F$6*H11)*D11</f>
        <v>49.32543882501947</v>
      </c>
      <c r="G11" s="34">
        <f aca="true" t="shared" si="4" ref="G11:G17">(1-G$6*H11)*D11</f>
        <v>55.88002601466486</v>
      </c>
      <c r="H11" s="24">
        <f aca="true" t="shared" si="5" ref="H11:H19">D11/(D11+($C$5-$D$9))</f>
        <v>0.4361815739790595</v>
      </c>
      <c r="I11" s="34">
        <f aca="true" t="shared" si="6" ref="I11:I17">J10+I10</f>
        <v>16.759024912491835</v>
      </c>
      <c r="J11" s="35">
        <f t="shared" si="0"/>
        <v>7.414741696938368</v>
      </c>
      <c r="K11" s="34">
        <f aca="true" t="shared" si="7" ref="K11:K19">K10+$J$9</f>
        <v>18.051501895116466</v>
      </c>
      <c r="L11" s="25">
        <f aca="true" t="shared" si="8" ref="L11:L19">((1+(1/L$3))*L10/2-((1+(1/L$3))*(F$6+G$6)/2)*H10*D10/2)</f>
        <v>-22.9569498961914</v>
      </c>
      <c r="M11" s="21"/>
      <c r="N11" s="15"/>
      <c r="O11" s="20"/>
      <c r="P11" s="7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.75">
      <c r="A12" s="14"/>
      <c r="B12" s="10">
        <v>3</v>
      </c>
      <c r="C12" s="33">
        <f t="shared" si="1"/>
        <v>176.30136620992107</v>
      </c>
      <c r="D12" s="34">
        <f t="shared" si="2"/>
        <v>76.30136620992108</v>
      </c>
      <c r="E12" s="34">
        <f t="shared" si="3"/>
        <v>50</v>
      </c>
      <c r="F12" s="34">
        <f aca="true" t="shared" si="9" ref="F12:F17">(1-F$6*H12)*D12</f>
        <v>48.864195394791274</v>
      </c>
      <c r="G12" s="34">
        <f t="shared" si="4"/>
        <v>55.27863809235578</v>
      </c>
      <c r="H12" s="24">
        <f t="shared" si="5"/>
        <v>0.4327894210364171</v>
      </c>
      <c r="I12" s="34">
        <f t="shared" si="6"/>
        <v>24.173766609430203</v>
      </c>
      <c r="J12" s="35">
        <f t="shared" si="0"/>
        <v>7.335045612614187</v>
      </c>
      <c r="K12" s="34">
        <f t="shared" si="7"/>
        <v>27.0772528426747</v>
      </c>
      <c r="L12" s="25">
        <f t="shared" si="8"/>
        <v>-24.09672236024572</v>
      </c>
      <c r="M12" s="21"/>
      <c r="N12" s="15"/>
      <c r="O12" s="20"/>
      <c r="P12" s="7"/>
      <c r="Q12" s="7"/>
      <c r="R12" s="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>
      <c r="A13" s="14"/>
      <c r="B13" s="10">
        <v>4</v>
      </c>
      <c r="C13" s="33">
        <f t="shared" si="1"/>
        <v>176.03570837178677</v>
      </c>
      <c r="D13" s="34">
        <f t="shared" si="2"/>
        <v>76.03570837178677</v>
      </c>
      <c r="E13" s="34">
        <f t="shared" si="3"/>
        <v>50</v>
      </c>
      <c r="F13" s="34">
        <f t="shared" si="9"/>
        <v>48.74814252327393</v>
      </c>
      <c r="G13" s="34">
        <f t="shared" si="4"/>
        <v>55.12760958533645</v>
      </c>
      <c r="H13" s="24">
        <f t="shared" si="5"/>
        <v>0.4319334359776576</v>
      </c>
      <c r="I13" s="34">
        <f t="shared" si="6"/>
        <v>31.50881222204439</v>
      </c>
      <c r="J13" s="35">
        <f t="shared" si="0"/>
        <v>7.315020602941077</v>
      </c>
      <c r="K13" s="34">
        <f t="shared" si="7"/>
        <v>36.10300379023293</v>
      </c>
      <c r="L13" s="25">
        <f t="shared" si="8"/>
        <v>-24.404969272429607</v>
      </c>
      <c r="M13" s="21"/>
      <c r="N13" s="15"/>
      <c r="O13" s="20"/>
      <c r="P13" s="7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>
      <c r="A14" s="14"/>
      <c r="B14" s="10">
        <v>5</v>
      </c>
      <c r="C14" s="33">
        <f t="shared" si="1"/>
        <v>175.9689380271526</v>
      </c>
      <c r="D14" s="34">
        <f t="shared" si="2"/>
        <v>75.9689380271526</v>
      </c>
      <c r="E14" s="34">
        <f t="shared" si="3"/>
        <v>50</v>
      </c>
      <c r="F14" s="34">
        <f t="shared" si="9"/>
        <v>48.71894006756959</v>
      </c>
      <c r="G14" s="34">
        <f t="shared" si="4"/>
        <v>55.08962426085774</v>
      </c>
      <c r="H14" s="24">
        <f t="shared" si="5"/>
        <v>0.4317178865705852</v>
      </c>
      <c r="I14" s="34">
        <f t="shared" si="6"/>
        <v>38.823832824985466</v>
      </c>
      <c r="J14" s="35">
        <f t="shared" si="0"/>
        <v>7.309983427150543</v>
      </c>
      <c r="K14" s="34">
        <f t="shared" si="7"/>
        <v>45.12875473779117</v>
      </c>
      <c r="L14" s="25">
        <f t="shared" si="8"/>
        <v>-24.493914802905152</v>
      </c>
      <c r="M14" s="21"/>
      <c r="N14" s="15"/>
      <c r="O14" s="20"/>
      <c r="P14" s="7"/>
      <c r="Q14" s="7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>
      <c r="A15" s="14"/>
      <c r="B15" s="10">
        <v>6</v>
      </c>
      <c r="C15" s="33">
        <f t="shared" si="1"/>
        <v>175.95214108210683</v>
      </c>
      <c r="D15" s="34">
        <f t="shared" si="2"/>
        <v>75.95214108210683</v>
      </c>
      <c r="E15" s="34">
        <f t="shared" si="3"/>
        <v>50</v>
      </c>
      <c r="F15" s="34">
        <f t="shared" si="9"/>
        <v>48.71159167182501</v>
      </c>
      <c r="G15" s="34">
        <f t="shared" si="4"/>
        <v>55.08006692095942</v>
      </c>
      <c r="H15" s="24">
        <f t="shared" si="5"/>
        <v>0.4316636365718579</v>
      </c>
      <c r="I15" s="34">
        <f t="shared" si="6"/>
        <v>46.13381625213601</v>
      </c>
      <c r="J15" s="35">
        <f t="shared" si="0"/>
        <v>7.308716000872314</v>
      </c>
      <c r="K15" s="34">
        <f t="shared" si="7"/>
        <v>54.154505685349406</v>
      </c>
      <c r="L15" s="25">
        <f t="shared" si="8"/>
        <v>-24.522078186251267</v>
      </c>
      <c r="M15" s="21"/>
      <c r="N15" s="15"/>
      <c r="O15" s="20"/>
      <c r="P15" s="7"/>
      <c r="Q15" s="7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.75">
      <c r="A16" s="14"/>
      <c r="B16" s="10">
        <v>7</v>
      </c>
      <c r="C16" s="33">
        <f t="shared" si="1"/>
        <v>175.9479146481961</v>
      </c>
      <c r="D16" s="34">
        <f t="shared" si="2"/>
        <v>75.9479146481961</v>
      </c>
      <c r="E16" s="34">
        <f t="shared" si="3"/>
        <v>50</v>
      </c>
      <c r="F16" s="34">
        <f t="shared" si="9"/>
        <v>48.70974253883424</v>
      </c>
      <c r="G16" s="34">
        <f t="shared" si="4"/>
        <v>55.07766200688508</v>
      </c>
      <c r="H16" s="24">
        <f t="shared" si="5"/>
        <v>0.43164998459943243</v>
      </c>
      <c r="I16" s="34">
        <f t="shared" si="6"/>
        <v>53.44253225300832</v>
      </c>
      <c r="J16" s="35">
        <f t="shared" si="0"/>
        <v>7.3083970756533345</v>
      </c>
      <c r="K16" s="34">
        <f t="shared" si="7"/>
        <v>63.18025663290764</v>
      </c>
      <c r="L16" s="25">
        <f t="shared" si="8"/>
        <v>-24.532086935842777</v>
      </c>
      <c r="M16" s="21"/>
      <c r="N16" s="15"/>
      <c r="O16" s="20"/>
      <c r="P16" s="7"/>
      <c r="Q16" s="7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5.75">
      <c r="A17" s="14"/>
      <c r="B17" s="10">
        <v>8</v>
      </c>
      <c r="C17" s="33">
        <f t="shared" si="1"/>
        <v>175.9468511364298</v>
      </c>
      <c r="D17" s="34">
        <f t="shared" si="2"/>
        <v>75.94685113642983</v>
      </c>
      <c r="E17" s="34">
        <f t="shared" si="3"/>
        <v>50</v>
      </c>
      <c r="F17" s="34">
        <f t="shared" si="9"/>
        <v>48.70927722670496</v>
      </c>
      <c r="G17" s="34">
        <f t="shared" si="4"/>
        <v>55.077056843700475</v>
      </c>
      <c r="H17" s="24">
        <f t="shared" si="5"/>
        <v>0.4316465492044548</v>
      </c>
      <c r="I17" s="34">
        <f t="shared" si="6"/>
        <v>60.750929328661655</v>
      </c>
      <c r="J17" s="35">
        <f t="shared" si="0"/>
        <v>7.30831682238847</v>
      </c>
      <c r="K17" s="34">
        <f t="shared" si="7"/>
        <v>72.20600758046588</v>
      </c>
      <c r="L17" s="25">
        <f t="shared" si="8"/>
        <v>-24.536081152145506</v>
      </c>
      <c r="M17" s="21"/>
      <c r="N17" s="15"/>
      <c r="O17" s="20"/>
      <c r="P17" s="7"/>
      <c r="Q17" s="7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>
      <c r="A18" s="14"/>
      <c r="B18" s="10">
        <v>9</v>
      </c>
      <c r="C18" s="33">
        <f t="shared" si="1"/>
        <v>175.94658351760137</v>
      </c>
      <c r="D18" s="34">
        <f t="shared" si="2"/>
        <v>75.94658351760137</v>
      </c>
      <c r="E18" s="34">
        <f t="shared" si="3"/>
        <v>50</v>
      </c>
      <c r="F18" s="34">
        <f>(1-F$6*H18)*D18</f>
        <v>48.709160136449114</v>
      </c>
      <c r="G18" s="34">
        <f>(1-G$6*H18)*D18</f>
        <v>55.07690456188243</v>
      </c>
      <c r="H18" s="24">
        <f t="shared" si="5"/>
        <v>0.431645684725693</v>
      </c>
      <c r="I18" s="34">
        <f>J17+I17</f>
        <v>68.05924615105013</v>
      </c>
      <c r="J18" s="35">
        <f>((F$5+G$5)/2)*SQRT(H18*D18)</f>
        <v>7.308296627637957</v>
      </c>
      <c r="K18" s="34">
        <f t="shared" si="7"/>
        <v>81.23175852802412</v>
      </c>
      <c r="L18" s="25">
        <f t="shared" si="8"/>
        <v>-24.53783145295317</v>
      </c>
      <c r="M18" s="21"/>
      <c r="N18" s="15"/>
      <c r="O18" s="20"/>
      <c r="P18" s="7"/>
      <c r="Q18" s="7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75">
      <c r="A19" s="14"/>
      <c r="B19" s="10">
        <v>10</v>
      </c>
      <c r="C19" s="33">
        <f t="shared" si="1"/>
        <v>175.94651617458288</v>
      </c>
      <c r="D19" s="34">
        <f>0.25*(F18+G18)+E18</f>
        <v>75.94651617458288</v>
      </c>
      <c r="E19" s="34">
        <f t="shared" si="3"/>
        <v>50</v>
      </c>
      <c r="F19" s="34">
        <f>(1-F$6*H19)*D19</f>
        <v>48.70913067207801</v>
      </c>
      <c r="G19" s="34">
        <f>(1-G$6*H19)*D19</f>
        <v>55.0768662419914</v>
      </c>
      <c r="H19" s="24">
        <f t="shared" si="5"/>
        <v>0.4316454671897281</v>
      </c>
      <c r="I19" s="34">
        <f>J18+I18</f>
        <v>75.36754277868809</v>
      </c>
      <c r="J19" s="35">
        <f>((F$5+G$5)/2)*SQRT(H19*D19)</f>
        <v>7.308291545870799</v>
      </c>
      <c r="K19" s="34">
        <f t="shared" si="7"/>
        <v>90.25750947558235</v>
      </c>
      <c r="L19" s="25">
        <f t="shared" si="8"/>
        <v>-24.53864822380133</v>
      </c>
      <c r="M19" s="21"/>
      <c r="N19" s="15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12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2.75">
      <c r="A27" s="14"/>
    </row>
    <row r="31" spans="3:4" ht="12.75">
      <c r="C31" s="37" t="s">
        <v>35</v>
      </c>
      <c r="D31" s="37" t="s">
        <v>36</v>
      </c>
    </row>
    <row r="32" spans="2:4" ht="12.75">
      <c r="B32">
        <f>B9</f>
        <v>0</v>
      </c>
      <c r="C32" s="36">
        <f>K9</f>
        <v>0</v>
      </c>
      <c r="D32" s="36">
        <f>I9</f>
        <v>0</v>
      </c>
    </row>
    <row r="33" spans="2:4" ht="12.75">
      <c r="B33">
        <f aca="true" t="shared" si="10" ref="B33:B46">B10</f>
        <v>1</v>
      </c>
      <c r="C33" s="36">
        <f aca="true" t="shared" si="11" ref="C33:C42">K10</f>
        <v>9.025750947558233</v>
      </c>
      <c r="D33" s="36">
        <f aca="true" t="shared" si="12" ref="D33:D42">I10</f>
        <v>9.025750947558233</v>
      </c>
    </row>
    <row r="34" spans="2:4" ht="12.75">
      <c r="B34">
        <f t="shared" si="10"/>
        <v>2</v>
      </c>
      <c r="C34" s="36">
        <f t="shared" si="11"/>
        <v>18.051501895116466</v>
      </c>
      <c r="D34" s="36">
        <f t="shared" si="12"/>
        <v>16.759024912491835</v>
      </c>
    </row>
    <row r="35" spans="2:4" ht="12.75">
      <c r="B35">
        <f t="shared" si="10"/>
        <v>3</v>
      </c>
      <c r="C35" s="36">
        <f t="shared" si="11"/>
        <v>27.0772528426747</v>
      </c>
      <c r="D35" s="36">
        <f t="shared" si="12"/>
        <v>24.173766609430203</v>
      </c>
    </row>
    <row r="36" spans="2:4" ht="12.75">
      <c r="B36">
        <f t="shared" si="10"/>
        <v>4</v>
      </c>
      <c r="C36" s="36">
        <f t="shared" si="11"/>
        <v>36.10300379023293</v>
      </c>
      <c r="D36" s="36">
        <f t="shared" si="12"/>
        <v>31.50881222204439</v>
      </c>
    </row>
    <row r="37" spans="2:4" ht="12.75">
      <c r="B37">
        <f t="shared" si="10"/>
        <v>5</v>
      </c>
      <c r="C37" s="36">
        <f t="shared" si="11"/>
        <v>45.12875473779117</v>
      </c>
      <c r="D37" s="36">
        <f t="shared" si="12"/>
        <v>38.823832824985466</v>
      </c>
    </row>
    <row r="38" spans="2:4" ht="12.75">
      <c r="B38">
        <f t="shared" si="10"/>
        <v>6</v>
      </c>
      <c r="C38" s="36">
        <f t="shared" si="11"/>
        <v>54.154505685349406</v>
      </c>
      <c r="D38" s="36">
        <f t="shared" si="12"/>
        <v>46.13381625213601</v>
      </c>
    </row>
    <row r="39" spans="2:4" ht="12.75">
      <c r="B39">
        <f t="shared" si="10"/>
        <v>7</v>
      </c>
      <c r="C39" s="36">
        <f t="shared" si="11"/>
        <v>63.18025663290764</v>
      </c>
      <c r="D39" s="36">
        <f t="shared" si="12"/>
        <v>53.44253225300832</v>
      </c>
    </row>
    <row r="40" spans="2:4" ht="12.75">
      <c r="B40">
        <f t="shared" si="10"/>
        <v>8</v>
      </c>
      <c r="C40" s="36">
        <f t="shared" si="11"/>
        <v>72.20600758046588</v>
      </c>
      <c r="D40" s="36">
        <f t="shared" si="12"/>
        <v>60.750929328661655</v>
      </c>
    </row>
    <row r="41" spans="2:4" ht="12.75">
      <c r="B41">
        <f t="shared" si="10"/>
        <v>9</v>
      </c>
      <c r="C41" s="36">
        <f t="shared" si="11"/>
        <v>81.23175852802412</v>
      </c>
      <c r="D41" s="36">
        <f t="shared" si="12"/>
        <v>68.05924615105013</v>
      </c>
    </row>
    <row r="42" spans="2:4" ht="12.75">
      <c r="B42">
        <f t="shared" si="10"/>
        <v>10</v>
      </c>
      <c r="C42" s="36">
        <f t="shared" si="11"/>
        <v>90.25750947558235</v>
      </c>
      <c r="D42" s="36">
        <f t="shared" si="12"/>
        <v>75.36754277868809</v>
      </c>
    </row>
    <row r="44" ht="12.75">
      <c r="D44" s="38">
        <f>D42/C42</f>
        <v>0.8350279463347868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5.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7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7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.7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.7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7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7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7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7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7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jvanderw</cp:lastModifiedBy>
  <dcterms:created xsi:type="dcterms:W3CDTF">1998-05-20T00:09:46Z</dcterms:created>
  <dcterms:modified xsi:type="dcterms:W3CDTF">2016-07-19T11:56:34Z</dcterms:modified>
  <cp:category/>
  <cp:version/>
  <cp:contentType/>
  <cp:contentStatus/>
</cp:coreProperties>
</file>