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6330" windowHeight="3555" activeTab="0"/>
  </bookViews>
  <sheets>
    <sheet name="Interval mapping" sheetId="1" r:id="rId1"/>
    <sheet name="simulation of replicates " sheetId="2" r:id="rId2"/>
    <sheet name="power_calculations" sheetId="3" r:id="rId3"/>
    <sheet name="Sheet2" sheetId="4" r:id="rId4"/>
    <sheet name="Sheet1" sheetId="5" r:id="rId5"/>
  </sheets>
  <definedNames>
    <definedName name="a" localSheetId="0">'Interval mapping'!$A$5</definedName>
    <definedName name="a">#REF!</definedName>
    <definedName name="d" localSheetId="0">'Interval mapping'!$A$6</definedName>
    <definedName name="d">#REF!</definedName>
    <definedName name="p" localSheetId="0">'Interval mapping'!$A$4</definedName>
    <definedName name="p">#REF!</definedName>
    <definedName name="rec" localSheetId="0">'Interval mapping'!$F$2</definedName>
    <definedName name="rec">#REF!</definedName>
    <definedName name="rec1" localSheetId="0">'Interval mapping'!$F$2</definedName>
    <definedName name="rec1">#REF!</definedName>
    <definedName name="rec2" localSheetId="0">'Interval mapping'!$F$3</definedName>
    <definedName name="rec2">#REF!</definedName>
    <definedName name="solver_adj" localSheetId="2" hidden="1">'power_calculations'!#REF!</definedName>
    <definedName name="solver_cvg" localSheetId="2" hidden="1">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'power_calculations'!$D$5</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val" localSheetId="2" hidden="1">0</definedName>
  </definedNames>
  <calcPr fullCalcOnLoad="1"/>
</workbook>
</file>

<file path=xl/sharedStrings.xml><?xml version="1.0" encoding="utf-8"?>
<sst xmlns="http://schemas.openxmlformats.org/spreadsheetml/2006/main" count="176" uniqueCount="103">
  <si>
    <t>Prob(QQ)</t>
  </si>
  <si>
    <t>prob(Qq)</t>
  </si>
  <si>
    <t>Prob(qq)</t>
  </si>
  <si>
    <t>allele subst. Effect Q-q</t>
  </si>
  <si>
    <t>(in sigmaP)</t>
  </si>
  <si>
    <t>Expected</t>
  </si>
  <si>
    <t>Mean</t>
  </si>
  <si>
    <t>Diff between paternal M-types</t>
  </si>
  <si>
    <t>dominance degree</t>
  </si>
  <si>
    <t>M1M2</t>
  </si>
  <si>
    <t>M1m2</t>
  </si>
  <si>
    <t>m1M2</t>
  </si>
  <si>
    <t>m1m2</t>
  </si>
  <si>
    <t xml:space="preserve"> </t>
  </si>
  <si>
    <t>position of QTL (relative to M1)</t>
  </si>
  <si>
    <t>dam Q-frequency</t>
  </si>
  <si>
    <t>Haldane mapping</t>
  </si>
  <si>
    <t>M1M2-m1m2</t>
  </si>
  <si>
    <t>M2-m2</t>
  </si>
  <si>
    <t>M1-m1</t>
  </si>
  <si>
    <t>Recombination rate M1M2</t>
  </si>
  <si>
    <t>Recomb. Rate  Q-M1</t>
  </si>
  <si>
    <t>Recomb. Rate  Q-M2</t>
  </si>
  <si>
    <t>allele substitution effect</t>
  </si>
  <si>
    <t>Ve</t>
  </si>
  <si>
    <t>Nprog</t>
  </si>
  <si>
    <t>distance</t>
  </si>
  <si>
    <t>LR</t>
  </si>
  <si>
    <t>M1-Q</t>
  </si>
  <si>
    <t>Most Likely Position</t>
  </si>
  <si>
    <t>Mu</t>
  </si>
  <si>
    <t>Sol'ns</t>
  </si>
  <si>
    <t>F-value</t>
  </si>
  <si>
    <t>Fval</t>
  </si>
  <si>
    <t>Mean Squared Error</t>
  </si>
  <si>
    <t xml:space="preserve">Realized </t>
  </si>
  <si>
    <t>Realized</t>
  </si>
  <si>
    <t xml:space="preserve">        Means of each Q-genotype</t>
  </si>
  <si>
    <t>Parameters</t>
  </si>
  <si>
    <t>True values</t>
  </si>
  <si>
    <t>Markertype</t>
  </si>
  <si>
    <t>Interval mapping in half-sib design: all parameters given in blue, expected values in yellow, simulation results in green</t>
  </si>
  <si>
    <t xml:space="preserve">Paternal  </t>
  </si>
  <si>
    <t>P(Q|M1M2)</t>
  </si>
  <si>
    <t>P(M1QM2)</t>
  </si>
  <si>
    <t xml:space="preserve">Mean </t>
  </si>
  <si>
    <t>Observed</t>
  </si>
  <si>
    <t>Number</t>
  </si>
  <si>
    <t>Mapping details</t>
  </si>
  <si>
    <t>SE</t>
  </si>
  <si>
    <t xml:space="preserve">_ Intercept     </t>
  </si>
  <si>
    <t xml:space="preserve">_ Regress. on Q   </t>
  </si>
  <si>
    <t>(markertype)</t>
  </si>
  <si>
    <t xml:space="preserve">Prob </t>
  </si>
  <si>
    <t>F-value marker 1</t>
  </si>
  <si>
    <t>F-value marker 2</t>
  </si>
  <si>
    <t>Interval</t>
  </si>
  <si>
    <t>Mapping</t>
  </si>
  <si>
    <t>Direct regression</t>
  </si>
  <si>
    <t>on markers</t>
  </si>
  <si>
    <t>approx_LR</t>
  </si>
  <si>
    <t>LOD</t>
  </si>
  <si>
    <t>F-value both markers</t>
  </si>
  <si>
    <t>mean</t>
  </si>
  <si>
    <t>alpha</t>
  </si>
  <si>
    <t>position</t>
  </si>
  <si>
    <t>nr</t>
  </si>
  <si>
    <t>phenotype</t>
  </si>
  <si>
    <t>maker</t>
  </si>
  <si>
    <t>genotype</t>
  </si>
  <si>
    <t>replicate</t>
  </si>
  <si>
    <t>SD</t>
  </si>
  <si>
    <t>Map distance M1-M2 (in Morgan)</t>
  </si>
  <si>
    <t>Replicated simulation</t>
  </si>
  <si>
    <t>Nr. Of replications</t>
  </si>
  <si>
    <t>simulated</t>
  </si>
  <si>
    <t>Nr. of progeny</t>
  </si>
  <si>
    <t>significance</t>
  </si>
  <si>
    <t>% significant</t>
  </si>
  <si>
    <t>F_threshold</t>
  </si>
  <si>
    <t>1% threshold=</t>
  </si>
  <si>
    <t>done</t>
  </si>
  <si>
    <t>LIGHTBLEU CELLS</t>
  </si>
  <si>
    <t>Marker difference in units of sigma</t>
  </si>
  <si>
    <t xml:space="preserve">Type 1 error  </t>
  </si>
  <si>
    <t>df</t>
  </si>
  <si>
    <t>Power requested</t>
  </si>
  <si>
    <t xml:space="preserve">Number in experiment  </t>
  </si>
  <si>
    <t>za</t>
  </si>
  <si>
    <t>this t-distrib assignes automatically a 2 tailed</t>
  </si>
  <si>
    <t>n</t>
  </si>
  <si>
    <t>se</t>
  </si>
  <si>
    <t>DIFFinSE</t>
  </si>
  <si>
    <t>za-DiffinSE</t>
  </si>
  <si>
    <t>draw up to N=</t>
  </si>
  <si>
    <r>
      <t>NOTE: Touch only</t>
    </r>
    <r>
      <rPr>
        <b/>
        <sz val="10"/>
        <color indexed="41"/>
        <rFont val="Arial"/>
        <family val="2"/>
      </rPr>
      <t xml:space="preserve"> </t>
    </r>
  </si>
  <si>
    <t>*</t>
  </si>
  <si>
    <t>rep</t>
  </si>
  <si>
    <t>effect = 0.3</t>
  </si>
  <si>
    <t>effect = 0.4</t>
  </si>
  <si>
    <t>prob(Q)</t>
  </si>
  <si>
    <t xml:space="preserve">Likelihood Ratio </t>
  </si>
  <si>
    <t>data in row 100 and beneath</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</si>
</sst>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000"/>
    <numFmt numFmtId="176" formatCode="0.0000000"/>
    <numFmt numFmtId="177" formatCode="0.00000000"/>
    <numFmt numFmtId="178" formatCode="0.0"/>
    <numFmt numFmtId="179" formatCode="0.0000000000"/>
    <numFmt numFmtId="180" formatCode="0.00000000000"/>
    <numFmt numFmtId="181" formatCode="0.000000000000"/>
    <numFmt numFmtId="182" formatCode="0.0000000000000"/>
    <numFmt numFmtId="183" formatCode="0.00000000000000"/>
    <numFmt numFmtId="184" formatCode="0.000000000000000"/>
    <numFmt numFmtId="185" formatCode="0.0000000000000000"/>
    <numFmt numFmtId="186" formatCode="0.00000000000000000"/>
    <numFmt numFmtId="187" formatCode="0.000000000000000000"/>
    <numFmt numFmtId="188" formatCode="0.0000000000000000000"/>
    <numFmt numFmtId="189" formatCode="0.00000000000000000000"/>
    <numFmt numFmtId="190" formatCode="0.000000000000000000000"/>
    <numFmt numFmtId="191" formatCode="&quot;Yes&quot;;&quot;Yes&quot;;&quot;No&quot;"/>
    <numFmt numFmtId="192" formatCode="&quot;True&quot;;&quot;True&quot;;&quot;False&quot;"/>
    <numFmt numFmtId="193" formatCode="&quot;On&quot;;&quot;On&quot;;&quot;Off&quot;"/>
  </numFmts>
  <fonts count="25">
    <font>
      <sz val="10"/>
      <name val="Arial"/>
      <family val="0"/>
    </font>
    <font>
      <b/>
      <sz val="9"/>
      <name val="Arial"/>
      <family val="2"/>
    </font>
    <font>
      <sz val="8"/>
      <name val="Arial"/>
      <family val="2"/>
    </font>
    <font>
      <b/>
      <sz val="12"/>
      <name val="Arial"/>
      <family val="2"/>
    </font>
    <font>
      <b/>
      <sz val="13"/>
      <name val="Arial"/>
      <family val="2"/>
    </font>
    <font>
      <sz val="13"/>
      <name val="Arial"/>
      <family val="2"/>
    </font>
    <font>
      <b/>
      <sz val="10"/>
      <name val="Arial"/>
      <family val="2"/>
    </font>
    <font>
      <b/>
      <sz val="12"/>
      <name val="MS Sans Serif"/>
      <family val="2"/>
    </font>
    <font>
      <u val="single"/>
      <sz val="10"/>
      <color indexed="12"/>
      <name val="Arial"/>
      <family val="0"/>
    </font>
    <font>
      <u val="single"/>
      <sz val="10"/>
      <color indexed="36"/>
      <name val="Arial"/>
      <family val="0"/>
    </font>
    <font>
      <sz val="10"/>
      <color indexed="12"/>
      <name val="Arial"/>
      <family val="2"/>
    </font>
    <font>
      <b/>
      <sz val="8.75"/>
      <name val="Arial"/>
      <family val="0"/>
    </font>
    <font>
      <b/>
      <sz val="8"/>
      <name val="Arial"/>
      <family val="0"/>
    </font>
    <font>
      <sz val="14"/>
      <name val="Arial"/>
      <family val="2"/>
    </font>
    <font>
      <i/>
      <sz val="10"/>
      <name val="Arial"/>
      <family val="0"/>
    </font>
    <font>
      <sz val="10"/>
      <color indexed="14"/>
      <name val="Arial"/>
      <family val="2"/>
    </font>
    <font>
      <b/>
      <sz val="10"/>
      <color indexed="41"/>
      <name val="Arial"/>
      <family val="2"/>
    </font>
    <font>
      <sz val="10"/>
      <color indexed="48"/>
      <name val="Arial"/>
      <family val="2"/>
    </font>
    <font>
      <sz val="9"/>
      <name val="Arial"/>
      <family val="2"/>
    </font>
    <font>
      <i/>
      <sz val="9"/>
      <name val="Arial"/>
      <family val="2"/>
    </font>
    <font>
      <sz val="12"/>
      <name val="Arial"/>
      <family val="2"/>
    </font>
    <font>
      <sz val="16.5"/>
      <name val="Arial"/>
      <family val="0"/>
    </font>
    <font>
      <b/>
      <sz val="16.5"/>
      <name val="Arial"/>
      <family val="0"/>
    </font>
    <font>
      <sz val="12"/>
      <color indexed="10"/>
      <name val="Arial"/>
      <family val="0"/>
    </font>
    <font>
      <sz val="10"/>
      <color indexed="10"/>
      <name val="Arial"/>
      <family val="0"/>
    </font>
  </fonts>
  <fills count="11">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50"/>
        <bgColor indexed="64"/>
      </patternFill>
    </fill>
    <fill>
      <patternFill patternType="solid">
        <fgColor indexed="11"/>
        <bgColor indexed="64"/>
      </patternFill>
    </fill>
    <fill>
      <patternFill patternType="solid">
        <fgColor indexed="44"/>
        <bgColor indexed="64"/>
      </patternFill>
    </fill>
  </fills>
  <borders count="3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2" borderId="0" xfId="0" applyFill="1" applyAlignment="1">
      <alignment/>
    </xf>
    <xf numFmtId="0" fontId="0" fillId="3" borderId="0" xfId="0" applyFill="1" applyAlignment="1">
      <alignment/>
    </xf>
    <xf numFmtId="172" fontId="0" fillId="0" borderId="0" xfId="0" applyNumberFormat="1" applyAlignment="1">
      <alignment/>
    </xf>
    <xf numFmtId="172" fontId="0" fillId="2" borderId="0" xfId="0" applyNumberFormat="1" applyFill="1" applyAlignment="1">
      <alignment/>
    </xf>
    <xf numFmtId="0" fontId="0" fillId="4" borderId="0" xfId="0" applyFill="1" applyAlignment="1">
      <alignment horizontal="left"/>
    </xf>
    <xf numFmtId="0" fontId="0" fillId="5" borderId="0" xfId="0" applyFill="1" applyAlignment="1">
      <alignment/>
    </xf>
    <xf numFmtId="0" fontId="0" fillId="0" borderId="0" xfId="0" applyAlignment="1">
      <alignment horizontal="center"/>
    </xf>
    <xf numFmtId="0" fontId="0" fillId="6" borderId="0" xfId="0" applyFill="1" applyAlignment="1">
      <alignment/>
    </xf>
    <xf numFmtId="174" fontId="0" fillId="2" borderId="0" xfId="0" applyNumberFormat="1" applyFill="1" applyAlignment="1">
      <alignment/>
    </xf>
    <xf numFmtId="174" fontId="0" fillId="2" borderId="0" xfId="0" applyNumberFormat="1" applyFill="1" applyAlignment="1">
      <alignment horizontal="right"/>
    </xf>
    <xf numFmtId="0" fontId="0" fillId="4" borderId="0" xfId="0" applyFill="1" applyAlignment="1">
      <alignment/>
    </xf>
    <xf numFmtId="172" fontId="0" fillId="4" borderId="0" xfId="0" applyNumberFormat="1" applyFill="1" applyAlignment="1">
      <alignment/>
    </xf>
    <xf numFmtId="0" fontId="2" fillId="4" borderId="0" xfId="0" applyFont="1" applyFill="1" applyAlignment="1">
      <alignment horizontal="center"/>
    </xf>
    <xf numFmtId="0" fontId="0" fillId="2" borderId="1" xfId="0" applyFill="1" applyBorder="1" applyAlignment="1">
      <alignment/>
    </xf>
    <xf numFmtId="172" fontId="0" fillId="0" borderId="0" xfId="0" applyNumberFormat="1" applyFill="1" applyAlignment="1">
      <alignment/>
    </xf>
    <xf numFmtId="172" fontId="0" fillId="2" borderId="0" xfId="0" applyNumberFormat="1" applyFill="1" applyAlignment="1">
      <alignment horizontal="center"/>
    </xf>
    <xf numFmtId="0" fontId="4" fillId="0" borderId="1" xfId="0" applyFont="1" applyBorder="1" applyAlignment="1">
      <alignment/>
    </xf>
    <xf numFmtId="0" fontId="5" fillId="0" borderId="1" xfId="0" applyFont="1" applyBorder="1" applyAlignment="1">
      <alignment/>
    </xf>
    <xf numFmtId="0" fontId="5" fillId="0" borderId="0" xfId="0" applyFont="1" applyAlignment="1">
      <alignment/>
    </xf>
    <xf numFmtId="0" fontId="0" fillId="7" borderId="0" xfId="0" applyFill="1" applyAlignment="1">
      <alignment/>
    </xf>
    <xf numFmtId="0" fontId="0" fillId="4" borderId="2" xfId="0" applyFill="1" applyBorder="1" applyAlignment="1">
      <alignment/>
    </xf>
    <xf numFmtId="0" fontId="0" fillId="4" borderId="3" xfId="0" applyFill="1" applyBorder="1" applyAlignment="1">
      <alignment/>
    </xf>
    <xf numFmtId="172" fontId="0" fillId="3" borderId="0" xfId="0" applyNumberFormat="1" applyFill="1" applyAlignment="1">
      <alignment horizontal="center"/>
    </xf>
    <xf numFmtId="0" fontId="0" fillId="4" borderId="1" xfId="0" applyFill="1" applyBorder="1" applyAlignment="1">
      <alignment/>
    </xf>
    <xf numFmtId="172" fontId="0" fillId="7" borderId="0" xfId="0" applyNumberFormat="1" applyFill="1" applyAlignment="1">
      <alignment/>
    </xf>
    <xf numFmtId="0" fontId="2" fillId="4" borderId="1" xfId="0" applyFont="1" applyFill="1" applyBorder="1" applyAlignment="1">
      <alignment/>
    </xf>
    <xf numFmtId="0" fontId="0" fillId="2" borderId="0" xfId="0" applyFill="1" applyAlignment="1">
      <alignment horizontal="center"/>
    </xf>
    <xf numFmtId="0" fontId="0" fillId="4" borderId="4" xfId="0" applyFill="1" applyBorder="1" applyAlignment="1">
      <alignment horizontal="lef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horizontal="center"/>
    </xf>
    <xf numFmtId="0" fontId="0" fillId="4" borderId="1" xfId="0" applyFill="1" applyBorder="1" applyAlignment="1">
      <alignment horizontal="center"/>
    </xf>
    <xf numFmtId="0" fontId="0" fillId="7" borderId="0" xfId="0" applyFill="1" applyAlignment="1">
      <alignment horizontal="left"/>
    </xf>
    <xf numFmtId="0" fontId="0" fillId="7" borderId="0" xfId="0" applyFill="1" applyAlignment="1">
      <alignment horizontal="center"/>
    </xf>
    <xf numFmtId="0" fontId="0" fillId="8" borderId="0" xfId="0" applyFont="1" applyFill="1" applyAlignment="1">
      <alignment horizontal="center"/>
    </xf>
    <xf numFmtId="0" fontId="0" fillId="8" borderId="0" xfId="0" applyFill="1" applyAlignment="1">
      <alignment horizontal="center"/>
    </xf>
    <xf numFmtId="0" fontId="0" fillId="8" borderId="0" xfId="0" applyFill="1" applyAlignment="1">
      <alignment/>
    </xf>
    <xf numFmtId="0" fontId="0" fillId="4" borderId="8" xfId="0" applyFill="1" applyBorder="1" applyAlignment="1">
      <alignment/>
    </xf>
    <xf numFmtId="0" fontId="0" fillId="4" borderId="7" xfId="0" applyFill="1" applyBorder="1" applyAlignment="1">
      <alignment/>
    </xf>
    <xf numFmtId="172" fontId="0" fillId="3" borderId="8" xfId="0" applyNumberFormat="1" applyFill="1" applyBorder="1" applyAlignment="1">
      <alignment horizontal="center"/>
    </xf>
    <xf numFmtId="0" fontId="0" fillId="4" borderId="8" xfId="0" applyFill="1" applyBorder="1" applyAlignment="1">
      <alignment horizontal="center"/>
    </xf>
    <xf numFmtId="172" fontId="0" fillId="3" borderId="1" xfId="0" applyNumberFormat="1" applyFill="1" applyBorder="1" applyAlignment="1">
      <alignment horizontal="center"/>
    </xf>
    <xf numFmtId="172" fontId="0" fillId="3" borderId="7" xfId="0" applyNumberFormat="1" applyFill="1" applyBorder="1" applyAlignment="1">
      <alignment horizontal="center"/>
    </xf>
    <xf numFmtId="0" fontId="0" fillId="2" borderId="1" xfId="0" applyFill="1" applyBorder="1" applyAlignment="1">
      <alignment horizontal="center"/>
    </xf>
    <xf numFmtId="0" fontId="0" fillId="2" borderId="7" xfId="0" applyFill="1" applyBorder="1" applyAlignment="1">
      <alignment/>
    </xf>
    <xf numFmtId="172" fontId="0" fillId="2" borderId="1" xfId="0" applyNumberFormat="1" applyFill="1" applyBorder="1" applyAlignment="1">
      <alignment/>
    </xf>
    <xf numFmtId="172" fontId="0" fillId="2" borderId="2" xfId="0" applyNumberFormat="1" applyFill="1" applyBorder="1" applyAlignment="1">
      <alignment horizontal="center"/>
    </xf>
    <xf numFmtId="172" fontId="0" fillId="2" borderId="3" xfId="0" applyNumberFormat="1" applyFill="1" applyBorder="1" applyAlignment="1">
      <alignment horizontal="center"/>
    </xf>
    <xf numFmtId="0" fontId="3" fillId="7" borderId="9" xfId="0" applyFont="1" applyFill="1" applyBorder="1" applyAlignment="1">
      <alignment/>
    </xf>
    <xf numFmtId="0" fontId="0" fillId="7" borderId="9" xfId="0" applyFont="1" applyFill="1" applyBorder="1" applyAlignment="1">
      <alignment/>
    </xf>
    <xf numFmtId="174" fontId="0" fillId="7" borderId="0" xfId="0" applyNumberFormat="1" applyFill="1" applyAlignment="1">
      <alignment/>
    </xf>
    <xf numFmtId="174" fontId="0" fillId="7" borderId="0" xfId="0" applyNumberFormat="1" applyFill="1" applyAlignment="1">
      <alignment horizontal="right"/>
    </xf>
    <xf numFmtId="0" fontId="6" fillId="7" borderId="0" xfId="0" applyFont="1" applyFill="1" applyAlignment="1">
      <alignment/>
    </xf>
    <xf numFmtId="174" fontId="6" fillId="7" borderId="0" xfId="0" applyNumberFormat="1" applyFont="1" applyFill="1" applyAlignment="1">
      <alignment/>
    </xf>
    <xf numFmtId="0" fontId="0" fillId="3" borderId="0" xfId="0" applyFill="1" applyAlignment="1">
      <alignment horizontal="center"/>
    </xf>
    <xf numFmtId="0" fontId="1" fillId="7" borderId="9" xfId="0" applyFont="1" applyFill="1" applyBorder="1" applyAlignment="1">
      <alignment/>
    </xf>
    <xf numFmtId="0" fontId="0" fillId="7" borderId="0" xfId="0" applyFill="1" applyAlignment="1">
      <alignment horizontal="right"/>
    </xf>
    <xf numFmtId="2" fontId="0" fillId="2" borderId="0" xfId="0" applyNumberFormat="1" applyFill="1" applyAlignment="1">
      <alignment/>
    </xf>
    <xf numFmtId="0" fontId="0" fillId="9" borderId="0" xfId="0" applyFill="1" applyAlignment="1">
      <alignment/>
    </xf>
    <xf numFmtId="178" fontId="0" fillId="0" borderId="0" xfId="0" applyNumberFormat="1" applyAlignment="1">
      <alignment/>
    </xf>
    <xf numFmtId="0" fontId="5" fillId="0" borderId="1" xfId="0" applyFont="1" applyBorder="1" applyAlignment="1">
      <alignment horizontal="center"/>
    </xf>
    <xf numFmtId="0" fontId="0" fillId="7" borderId="10" xfId="0" applyFill="1" applyBorder="1" applyAlignment="1">
      <alignment/>
    </xf>
    <xf numFmtId="0" fontId="0" fillId="7" borderId="11" xfId="0" applyFill="1" applyBorder="1" applyAlignment="1">
      <alignment/>
    </xf>
    <xf numFmtId="0" fontId="3" fillId="7" borderId="12" xfId="0" applyFont="1" applyFill="1" applyBorder="1" applyAlignment="1">
      <alignment/>
    </xf>
    <xf numFmtId="0" fontId="3" fillId="7" borderId="13" xfId="0" applyFont="1" applyFill="1" applyBorder="1" applyAlignment="1">
      <alignment/>
    </xf>
    <xf numFmtId="0" fontId="0" fillId="5" borderId="14" xfId="0" applyFill="1" applyBorder="1" applyAlignment="1">
      <alignment/>
    </xf>
    <xf numFmtId="0" fontId="0" fillId="5" borderId="15" xfId="0" applyFill="1" applyBorder="1" applyAlignment="1">
      <alignment/>
    </xf>
    <xf numFmtId="0" fontId="0" fillId="6" borderId="14" xfId="0" applyFill="1" applyBorder="1" applyAlignment="1">
      <alignment/>
    </xf>
    <xf numFmtId="0" fontId="0" fillId="6" borderId="16" xfId="0" applyFill="1" applyBorder="1" applyAlignment="1">
      <alignment/>
    </xf>
    <xf numFmtId="174" fontId="0" fillId="5" borderId="17" xfId="0" applyNumberFormat="1" applyFill="1" applyBorder="1" applyAlignment="1">
      <alignment/>
    </xf>
    <xf numFmtId="0" fontId="0" fillId="10" borderId="4" xfId="0" applyFill="1" applyBorder="1" applyAlignment="1">
      <alignment/>
    </xf>
    <xf numFmtId="0" fontId="0" fillId="10" borderId="5" xfId="0" applyFill="1" applyBorder="1" applyAlignment="1">
      <alignment/>
    </xf>
    <xf numFmtId="0" fontId="0" fillId="0" borderId="6" xfId="0" applyBorder="1" applyAlignment="1">
      <alignment/>
    </xf>
    <xf numFmtId="0" fontId="0" fillId="10" borderId="7" xfId="0" applyFill="1" applyBorder="1" applyAlignment="1">
      <alignment/>
    </xf>
    <xf numFmtId="0" fontId="0" fillId="10" borderId="1" xfId="0" applyFill="1" applyBorder="1" applyAlignment="1">
      <alignment/>
    </xf>
    <xf numFmtId="0" fontId="0" fillId="5" borderId="18" xfId="0" applyFill="1" applyBorder="1" applyAlignment="1">
      <alignment horizontal="center"/>
    </xf>
    <xf numFmtId="0" fontId="0" fillId="0" borderId="0" xfId="0" applyFill="1" applyAlignment="1">
      <alignment/>
    </xf>
    <xf numFmtId="172" fontId="0" fillId="3" borderId="19" xfId="0" applyNumberFormat="1" applyFill="1" applyBorder="1" applyAlignment="1">
      <alignment horizontal="center"/>
    </xf>
    <xf numFmtId="0" fontId="0" fillId="4" borderId="0" xfId="0" applyFill="1" applyAlignment="1">
      <alignment horizontal="center"/>
    </xf>
    <xf numFmtId="0" fontId="0" fillId="4" borderId="9" xfId="0" applyFill="1" applyBorder="1" applyAlignment="1">
      <alignment horizontal="center"/>
    </xf>
    <xf numFmtId="0" fontId="0" fillId="4" borderId="20" xfId="0" applyFill="1" applyBorder="1" applyAlignment="1">
      <alignment horizontal="center"/>
    </xf>
    <xf numFmtId="0" fontId="0" fillId="3" borderId="21" xfId="0" applyFill="1" applyBorder="1" applyAlignment="1">
      <alignment horizontal="center"/>
    </xf>
    <xf numFmtId="2" fontId="0" fillId="3" borderId="21" xfId="0" applyNumberFormat="1" applyFill="1" applyBorder="1" applyAlignment="1">
      <alignment horizontal="center"/>
    </xf>
    <xf numFmtId="2" fontId="0" fillId="3" borderId="0" xfId="0" applyNumberFormat="1" applyFill="1" applyAlignment="1">
      <alignment horizontal="center"/>
    </xf>
    <xf numFmtId="0" fontId="0" fillId="10" borderId="0" xfId="0" applyFill="1" applyAlignment="1">
      <alignment horizontal="center"/>
    </xf>
    <xf numFmtId="172" fontId="0" fillId="10" borderId="0" xfId="0" applyNumberFormat="1" applyFill="1" applyAlignment="1">
      <alignment horizontal="left"/>
    </xf>
    <xf numFmtId="0" fontId="0" fillId="4" borderId="19" xfId="0" applyFill="1" applyBorder="1" applyAlignment="1">
      <alignment horizontal="center"/>
    </xf>
    <xf numFmtId="172" fontId="0" fillId="4" borderId="19" xfId="0" applyNumberFormat="1" applyFill="1" applyBorder="1" applyAlignment="1">
      <alignment horizontal="center"/>
    </xf>
    <xf numFmtId="0" fontId="0" fillId="4" borderId="0" xfId="0" applyFill="1" applyBorder="1" applyAlignment="1">
      <alignment/>
    </xf>
    <xf numFmtId="0" fontId="0" fillId="4" borderId="0" xfId="0" applyFill="1" applyBorder="1" applyAlignment="1">
      <alignment horizontal="right"/>
    </xf>
    <xf numFmtId="0" fontId="0" fillId="4" borderId="1" xfId="0" applyFill="1" applyBorder="1" applyAlignment="1">
      <alignment horizontal="right"/>
    </xf>
    <xf numFmtId="2" fontId="0" fillId="3" borderId="2" xfId="0" applyNumberFormat="1" applyFill="1" applyBorder="1" applyAlignment="1">
      <alignment horizontal="center"/>
    </xf>
    <xf numFmtId="0" fontId="0" fillId="4" borderId="21" xfId="0" applyFill="1" applyBorder="1" applyAlignment="1">
      <alignment horizontal="center"/>
    </xf>
    <xf numFmtId="172" fontId="0" fillId="3" borderId="21" xfId="0" applyNumberFormat="1" applyFill="1" applyBorder="1" applyAlignment="1">
      <alignment horizontal="center"/>
    </xf>
    <xf numFmtId="0" fontId="0" fillId="4" borderId="22" xfId="0" applyFill="1" applyBorder="1" applyAlignment="1">
      <alignment horizontal="center"/>
    </xf>
    <xf numFmtId="0" fontId="0" fillId="4" borderId="3" xfId="0" applyFill="1" applyBorder="1" applyAlignment="1">
      <alignment horizontal="center"/>
    </xf>
    <xf numFmtId="172" fontId="0" fillId="4" borderId="23" xfId="0" applyNumberFormat="1" applyFill="1" applyBorder="1" applyAlignment="1">
      <alignment horizontal="center"/>
    </xf>
    <xf numFmtId="0" fontId="0" fillId="4" borderId="24" xfId="0" applyFill="1" applyBorder="1" applyAlignment="1">
      <alignment/>
    </xf>
    <xf numFmtId="1" fontId="0" fillId="3" borderId="21" xfId="0" applyNumberFormat="1" applyFill="1" applyBorder="1" applyAlignment="1">
      <alignment horizontal="center"/>
    </xf>
    <xf numFmtId="0" fontId="0" fillId="3" borderId="19" xfId="0" applyFill="1" applyBorder="1" applyAlignment="1">
      <alignment/>
    </xf>
    <xf numFmtId="1" fontId="0" fillId="5" borderId="18" xfId="0" applyNumberFormat="1" applyFill="1" applyBorder="1" applyAlignment="1">
      <alignment horizontal="center"/>
    </xf>
    <xf numFmtId="0" fontId="0" fillId="0" borderId="0" xfId="0" applyFill="1" applyBorder="1" applyAlignment="1">
      <alignment/>
    </xf>
    <xf numFmtId="0" fontId="0" fillId="0" borderId="0" xfId="0"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centerContinuous"/>
    </xf>
    <xf numFmtId="0" fontId="2" fillId="4" borderId="0" xfId="0" applyFont="1" applyFill="1" applyAlignment="1">
      <alignment horizontal="right"/>
    </xf>
    <xf numFmtId="0" fontId="2" fillId="3" borderId="0" xfId="0" applyFont="1" applyFill="1" applyAlignment="1">
      <alignment horizontal="right"/>
    </xf>
    <xf numFmtId="174" fontId="0" fillId="3" borderId="0" xfId="0" applyNumberFormat="1" applyFill="1" applyAlignment="1">
      <alignment horizontal="center"/>
    </xf>
    <xf numFmtId="174" fontId="0" fillId="4" borderId="0" xfId="0" applyNumberFormat="1" applyFill="1" applyAlignment="1">
      <alignment horizontal="center"/>
    </xf>
    <xf numFmtId="0" fontId="15" fillId="0" borderId="0" xfId="0" applyFont="1" applyAlignment="1">
      <alignment/>
    </xf>
    <xf numFmtId="178" fontId="0" fillId="0" borderId="0" xfId="0" applyNumberFormat="1" applyAlignment="1">
      <alignment horizontal="center"/>
    </xf>
    <xf numFmtId="0" fontId="0" fillId="7" borderId="25" xfId="0" applyFill="1" applyBorder="1" applyAlignment="1">
      <alignment/>
    </xf>
    <xf numFmtId="0" fontId="17" fillId="5" borderId="26" xfId="0" applyFont="1" applyFill="1" applyBorder="1" applyAlignment="1">
      <alignment/>
    </xf>
    <xf numFmtId="0" fontId="0" fillId="5" borderId="27" xfId="0" applyFont="1" applyFill="1" applyBorder="1" applyAlignment="1">
      <alignment horizontal="right"/>
    </xf>
    <xf numFmtId="0" fontId="0" fillId="7" borderId="28"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10" borderId="0" xfId="0" applyFont="1" applyFill="1" applyAlignment="1">
      <alignment/>
    </xf>
    <xf numFmtId="0" fontId="2" fillId="10" borderId="0" xfId="0" applyFont="1" applyFill="1" applyAlignment="1">
      <alignment/>
    </xf>
    <xf numFmtId="0" fontId="18" fillId="7" borderId="0" xfId="0" applyFont="1" applyFill="1" applyBorder="1" applyAlignment="1">
      <alignment horizontal="right"/>
    </xf>
    <xf numFmtId="0" fontId="18" fillId="7" borderId="0" xfId="0" applyFont="1" applyFill="1" applyBorder="1" applyAlignment="1">
      <alignment/>
    </xf>
    <xf numFmtId="176" fontId="0" fillId="7" borderId="15" xfId="0" applyNumberFormat="1" applyFill="1" applyBorder="1" applyAlignment="1">
      <alignment horizontal="center"/>
    </xf>
    <xf numFmtId="0" fontId="0" fillId="10" borderId="0" xfId="0" applyFill="1" applyAlignment="1">
      <alignment/>
    </xf>
    <xf numFmtId="176" fontId="0" fillId="5" borderId="18" xfId="0" applyNumberFormat="1" applyFill="1" applyBorder="1" applyAlignment="1">
      <alignment horizontal="center"/>
    </xf>
    <xf numFmtId="0" fontId="0" fillId="7" borderId="16" xfId="0" applyFill="1" applyBorder="1" applyAlignment="1">
      <alignment/>
    </xf>
    <xf numFmtId="0" fontId="0" fillId="7" borderId="17" xfId="0" applyFill="1" applyBorder="1" applyAlignment="1">
      <alignment horizontal="center"/>
    </xf>
    <xf numFmtId="1" fontId="0" fillId="0" borderId="0" xfId="0" applyNumberFormat="1" applyAlignment="1">
      <alignment horizontal="center"/>
    </xf>
    <xf numFmtId="0" fontId="0" fillId="4" borderId="4" xfId="0" applyFill="1" applyBorder="1" applyAlignment="1">
      <alignment/>
    </xf>
    <xf numFmtId="0" fontId="0" fillId="0" borderId="8" xfId="0" applyBorder="1" applyAlignment="1">
      <alignment/>
    </xf>
    <xf numFmtId="0" fontId="0" fillId="7" borderId="29" xfId="0" applyFill="1" applyBorder="1" applyAlignment="1">
      <alignment horizontal="center"/>
    </xf>
    <xf numFmtId="0" fontId="0" fillId="7" borderId="29" xfId="0" applyFill="1" applyBorder="1" applyAlignment="1">
      <alignment/>
    </xf>
    <xf numFmtId="1" fontId="0" fillId="7" borderId="30" xfId="0" applyNumberFormat="1" applyFill="1" applyBorder="1" applyAlignment="1">
      <alignment horizontal="center"/>
    </xf>
    <xf numFmtId="172" fontId="0" fillId="7" borderId="30" xfId="0" applyNumberFormat="1" applyFill="1" applyBorder="1" applyAlignment="1">
      <alignment horizontal="center"/>
    </xf>
    <xf numFmtId="0" fontId="0" fillId="0" borderId="7" xfId="0" applyBorder="1" applyAlignment="1">
      <alignment/>
    </xf>
    <xf numFmtId="0" fontId="0" fillId="0" borderId="1" xfId="0" applyBorder="1" applyAlignment="1">
      <alignment/>
    </xf>
    <xf numFmtId="1" fontId="0" fillId="7" borderId="31" xfId="0" applyNumberFormat="1" applyFill="1" applyBorder="1" applyAlignment="1">
      <alignment horizontal="center"/>
    </xf>
    <xf numFmtId="0" fontId="0" fillId="0" borderId="1" xfId="0" applyBorder="1" applyAlignment="1">
      <alignment horizontal="center"/>
    </xf>
    <xf numFmtId="0" fontId="0" fillId="7" borderId="31" xfId="0" applyFill="1" applyBorder="1" applyAlignment="1">
      <alignment/>
    </xf>
    <xf numFmtId="175" fontId="0" fillId="0" borderId="0" xfId="0" applyNumberFormat="1" applyAlignment="1">
      <alignment horizontal="center"/>
    </xf>
    <xf numFmtId="0" fontId="0" fillId="0" borderId="0" xfId="0" applyAlignment="1">
      <alignment horizontal="right"/>
    </xf>
    <xf numFmtId="0" fontId="0" fillId="0" borderId="0" xfId="0" applyAlignment="1">
      <alignment/>
    </xf>
    <xf numFmtId="1" fontId="0" fillId="0" borderId="0" xfId="0" applyNumberFormat="1" applyAlignment="1">
      <alignment/>
    </xf>
    <xf numFmtId="0" fontId="0" fillId="0" borderId="0" xfId="0" applyFill="1" applyAlignment="1">
      <alignment/>
    </xf>
    <xf numFmtId="1" fontId="0" fillId="0" borderId="0" xfId="0" applyNumberFormat="1" applyFill="1" applyAlignment="1">
      <alignment horizontal="center"/>
    </xf>
    <xf numFmtId="175" fontId="0" fillId="0" borderId="0" xfId="0" applyNumberFormat="1" applyFill="1" applyAlignment="1">
      <alignment horizontal="center"/>
    </xf>
    <xf numFmtId="0" fontId="0" fillId="0" borderId="0" xfId="0" applyFill="1" applyAlignment="1">
      <alignment horizontal="center"/>
    </xf>
    <xf numFmtId="172" fontId="0" fillId="0" borderId="0" xfId="0" applyNumberFormat="1" applyAlignment="1">
      <alignment horizontal="center"/>
    </xf>
    <xf numFmtId="173" fontId="0" fillId="0" borderId="0" xfId="0" applyNumberFormat="1" applyAlignment="1">
      <alignment/>
    </xf>
    <xf numFmtId="2" fontId="0" fillId="0" borderId="0" xfId="0" applyNumberFormat="1" applyAlignment="1">
      <alignment horizontal="center"/>
    </xf>
    <xf numFmtId="178" fontId="0" fillId="7" borderId="0" xfId="0" applyNumberFormat="1" applyFill="1" applyAlignment="1">
      <alignment horizontal="center"/>
    </xf>
    <xf numFmtId="2" fontId="0" fillId="0" borderId="0" xfId="0" applyNumberFormat="1" applyFill="1" applyAlignment="1">
      <alignment horizontal="center"/>
    </xf>
    <xf numFmtId="178" fontId="0" fillId="0" borderId="0" xfId="0" applyNumberFormat="1" applyFill="1" applyAlignment="1">
      <alignment horizontal="center"/>
    </xf>
    <xf numFmtId="172" fontId="0" fillId="7" borderId="0" xfId="0" applyNumberFormat="1" applyFill="1" applyAlignment="1">
      <alignment horizontal="center"/>
    </xf>
    <xf numFmtId="0" fontId="23" fillId="7" borderId="0" xfId="0" applyFont="1" applyFill="1" applyAlignment="1">
      <alignment/>
    </xf>
    <xf numFmtId="172" fontId="23" fillId="7" borderId="0" xfId="0" applyNumberFormat="1" applyFont="1" applyFill="1" applyAlignment="1">
      <alignment/>
    </xf>
    <xf numFmtId="0" fontId="24" fillId="7"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LR and approximate LR</a:t>
            </a:r>
          </a:p>
        </c:rich>
      </c:tx>
      <c:layout/>
      <c:spPr>
        <a:noFill/>
        <a:ln>
          <a:noFill/>
        </a:ln>
      </c:spPr>
    </c:title>
    <c:plotArea>
      <c:layout/>
      <c:lineChart>
        <c:grouping val="standard"/>
        <c:varyColors val="0"/>
        <c:ser>
          <c:idx val="0"/>
          <c:order val="0"/>
          <c:tx>
            <c:strRef>
              <c:f>'Interval mapping'!$B$29</c:f>
              <c:strCache>
                <c:ptCount val="1"/>
                <c:pt idx="0">
                  <c:v>approx_LR</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'Interval mapping'!$A$30:$A$50</c:f>
              <c:numCache/>
            </c:numRef>
          </c:cat>
          <c:val>
            <c:numRef>
              <c:f>'Interval mapping'!$B$30:$B$50</c:f>
              <c:numCache/>
            </c:numRef>
          </c:val>
          <c:smooth val="0"/>
        </c:ser>
        <c:ser>
          <c:idx val="1"/>
          <c:order val="1"/>
          <c:tx>
            <c:strRef>
              <c:f>'Interval mapping'!$D$29</c:f>
              <c:strCache>
                <c:ptCount val="1"/>
                <c:pt idx="0">
                  <c:v>LR</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'Interval mapping'!$A$30:$A$50</c:f>
              <c:numCache/>
            </c:numRef>
          </c:cat>
          <c:val>
            <c:numRef>
              <c:f>'Interval mapping'!$D$30:$D$50</c:f>
              <c:numCache/>
            </c:numRef>
          </c:val>
          <c:smooth val="0"/>
        </c:ser>
        <c:axId val="51516065"/>
        <c:axId val="60991402"/>
      </c:lineChart>
      <c:catAx>
        <c:axId val="51516065"/>
        <c:scaling>
          <c:orientation val="minMax"/>
        </c:scaling>
        <c:axPos val="b"/>
        <c:title>
          <c:tx>
            <c:rich>
              <a:bodyPr vert="horz" rot="0" anchor="ctr"/>
              <a:lstStyle/>
              <a:p>
                <a:pPr algn="ctr">
                  <a:defRPr/>
                </a:pPr>
                <a:r>
                  <a:rPr lang="en-US" cap="none" sz="800" b="1" i="0" u="none" baseline="0">
                    <a:latin typeface="Arial"/>
                    <a:ea typeface="Arial"/>
                    <a:cs typeface="Arial"/>
                  </a:rPr>
                  <a:t>Map position (M1-Q)</a:t>
                </a:r>
              </a:p>
            </c:rich>
          </c:tx>
          <c:layout/>
          <c:overlay val="0"/>
          <c:spPr>
            <a:noFill/>
            <a:ln>
              <a:noFill/>
            </a:ln>
          </c:spPr>
        </c:title>
        <c:delete val="0"/>
        <c:numFmt formatCode="General" sourceLinked="1"/>
        <c:majorTickMark val="out"/>
        <c:minorTickMark val="none"/>
        <c:tickLblPos val="nextTo"/>
        <c:crossAx val="60991402"/>
        <c:crosses val="autoZero"/>
        <c:auto val="1"/>
        <c:lblOffset val="100"/>
        <c:noMultiLvlLbl val="0"/>
      </c:catAx>
      <c:valAx>
        <c:axId val="60991402"/>
        <c:scaling>
          <c:orientation val="minMax"/>
        </c:scaling>
        <c:axPos val="l"/>
        <c:majorGridlines/>
        <c:delete val="0"/>
        <c:numFmt formatCode="General" sourceLinked="1"/>
        <c:majorTickMark val="out"/>
        <c:minorTickMark val="none"/>
        <c:tickLblPos val="nextTo"/>
        <c:crossAx val="5151606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Plot of Phenotype vs Q-probability</a:t>
            </a:r>
          </a:p>
        </c:rich>
      </c:tx>
      <c:layout/>
      <c:spPr>
        <a:noFill/>
        <a:ln>
          <a:noFill/>
        </a:ln>
      </c:spPr>
    </c:title>
    <c:plotArea>
      <c:layout/>
      <c:scatterChart>
        <c:scatterStyle val="lineMarker"/>
        <c:varyColors val="0"/>
        <c:ser>
          <c:idx val="1"/>
          <c:order val="0"/>
          <c:tx>
            <c:strRef>
              <c:f>'Interval mapping'!$C$100</c:f>
              <c:strCache>
                <c:ptCount val="1"/>
                <c:pt idx="0">
                  <c:v>phenotype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FF"/>
              </a:solidFill>
              <a:ln>
                <a:solidFill>
                  <a:srgbClr val="FF00FF"/>
                </a:solidFill>
              </a:ln>
            </c:spPr>
          </c:marker>
          <c:trendline>
            <c:trendlineType val="linear"/>
            <c:dispEq val="1"/>
            <c:dispRSqr val="1"/>
            <c:trendlineLbl>
              <c:numFmt formatCode="General" sourceLinked="1"/>
            </c:trendlineLbl>
          </c:trendline>
          <c:xVal>
            <c:numRef>
              <c:f>'Interval mapping'!$D$101:$D$300</c:f>
              <c:numCache>
                <c:ptCount val="200"/>
                <c:pt idx="0">
                  <c:v>0.03749627404712248</c:v>
                </c:pt>
                <c:pt idx="1">
                  <c:v>0.9625037259528776</c:v>
                </c:pt>
                <c:pt idx="2">
                  <c:v>0.03749627404712248</c:v>
                </c:pt>
                <c:pt idx="3">
                  <c:v>0.03749627404712248</c:v>
                </c:pt>
                <c:pt idx="4">
                  <c:v>0.03749627404712248</c:v>
                </c:pt>
                <c:pt idx="5">
                  <c:v>0.5</c:v>
                </c:pt>
                <c:pt idx="6">
                  <c:v>0.03749627404712248</c:v>
                </c:pt>
                <c:pt idx="7">
                  <c:v>0.03749627404712248</c:v>
                </c:pt>
                <c:pt idx="8">
                  <c:v>0.03749627404712248</c:v>
                </c:pt>
                <c:pt idx="9">
                  <c:v>0.03749627404712248</c:v>
                </c:pt>
                <c:pt idx="10">
                  <c:v>0.9625037259528776</c:v>
                </c:pt>
                <c:pt idx="11">
                  <c:v>0.9625037259528776</c:v>
                </c:pt>
                <c:pt idx="12">
                  <c:v>0.5</c:v>
                </c:pt>
                <c:pt idx="13">
                  <c:v>0.9625037259528776</c:v>
                </c:pt>
                <c:pt idx="14">
                  <c:v>0.9625037259528776</c:v>
                </c:pt>
                <c:pt idx="15">
                  <c:v>0.5</c:v>
                </c:pt>
                <c:pt idx="16">
                  <c:v>0.9625037259528776</c:v>
                </c:pt>
                <c:pt idx="17">
                  <c:v>0.5</c:v>
                </c:pt>
                <c:pt idx="18">
                  <c:v>0.03749627404712248</c:v>
                </c:pt>
                <c:pt idx="19">
                  <c:v>0.9625037259528776</c:v>
                </c:pt>
                <c:pt idx="20">
                  <c:v>0.9625037259528776</c:v>
                </c:pt>
                <c:pt idx="21">
                  <c:v>0.03749627404712248</c:v>
                </c:pt>
                <c:pt idx="22">
                  <c:v>0.9625037259528776</c:v>
                </c:pt>
                <c:pt idx="23">
                  <c:v>0.03749627404712248</c:v>
                </c:pt>
                <c:pt idx="24">
                  <c:v>0.9625037259528776</c:v>
                </c:pt>
                <c:pt idx="25">
                  <c:v>0.5</c:v>
                </c:pt>
                <c:pt idx="26">
                  <c:v>0.5</c:v>
                </c:pt>
                <c:pt idx="27">
                  <c:v>0.03749627404712248</c:v>
                </c:pt>
                <c:pt idx="28">
                  <c:v>0.9625037259528776</c:v>
                </c:pt>
                <c:pt idx="29">
                  <c:v>0.9625037259528776</c:v>
                </c:pt>
                <c:pt idx="30">
                  <c:v>0.5</c:v>
                </c:pt>
                <c:pt idx="31">
                  <c:v>0.5</c:v>
                </c:pt>
                <c:pt idx="32">
                  <c:v>0.03749627404712248</c:v>
                </c:pt>
                <c:pt idx="33">
                  <c:v>0.5</c:v>
                </c:pt>
                <c:pt idx="34">
                  <c:v>0.03749627404712248</c:v>
                </c:pt>
                <c:pt idx="35">
                  <c:v>0.5</c:v>
                </c:pt>
                <c:pt idx="36">
                  <c:v>0.03749627404712248</c:v>
                </c:pt>
                <c:pt idx="37">
                  <c:v>0.9625037259528776</c:v>
                </c:pt>
                <c:pt idx="38">
                  <c:v>0.03749627404712248</c:v>
                </c:pt>
                <c:pt idx="39">
                  <c:v>0.03749627404712248</c:v>
                </c:pt>
                <c:pt idx="40">
                  <c:v>0.9625037259528776</c:v>
                </c:pt>
                <c:pt idx="41">
                  <c:v>0.5</c:v>
                </c:pt>
                <c:pt idx="42">
                  <c:v>0.5</c:v>
                </c:pt>
                <c:pt idx="43">
                  <c:v>0.5</c:v>
                </c:pt>
                <c:pt idx="44">
                  <c:v>0.5</c:v>
                </c:pt>
                <c:pt idx="45">
                  <c:v>0.03749627404712248</c:v>
                </c:pt>
                <c:pt idx="46">
                  <c:v>0.03749627404712248</c:v>
                </c:pt>
                <c:pt idx="47">
                  <c:v>0.9625037259528776</c:v>
                </c:pt>
                <c:pt idx="48">
                  <c:v>0.9625037259528776</c:v>
                </c:pt>
                <c:pt idx="49">
                  <c:v>0.03749627404712248</c:v>
                </c:pt>
                <c:pt idx="50">
                  <c:v>0.9625037259528776</c:v>
                </c:pt>
                <c:pt idx="51">
                  <c:v>0.5</c:v>
                </c:pt>
                <c:pt idx="52">
                  <c:v>0.5</c:v>
                </c:pt>
                <c:pt idx="53">
                  <c:v>0.5</c:v>
                </c:pt>
                <c:pt idx="54">
                  <c:v>0.9625037259528776</c:v>
                </c:pt>
                <c:pt idx="55">
                  <c:v>0.9625037259528776</c:v>
                </c:pt>
                <c:pt idx="56">
                  <c:v>0.03749627404712248</c:v>
                </c:pt>
                <c:pt idx="57">
                  <c:v>0.9625037259528776</c:v>
                </c:pt>
                <c:pt idx="58">
                  <c:v>0.9625037259528776</c:v>
                </c:pt>
                <c:pt idx="59">
                  <c:v>0.9625037259528776</c:v>
                </c:pt>
                <c:pt idx="60">
                  <c:v>0.9625037259528776</c:v>
                </c:pt>
                <c:pt idx="61">
                  <c:v>0.5</c:v>
                </c:pt>
                <c:pt idx="62">
                  <c:v>0.9625037259528776</c:v>
                </c:pt>
                <c:pt idx="63">
                  <c:v>0.9625037259528776</c:v>
                </c:pt>
                <c:pt idx="64">
                  <c:v>0.03749627404712248</c:v>
                </c:pt>
                <c:pt idx="65">
                  <c:v>0.5</c:v>
                </c:pt>
                <c:pt idx="66">
                  <c:v>0.9625037259528776</c:v>
                </c:pt>
                <c:pt idx="67">
                  <c:v>0.9625037259528776</c:v>
                </c:pt>
                <c:pt idx="68">
                  <c:v>0.03749627404712248</c:v>
                </c:pt>
                <c:pt idx="69">
                  <c:v>0.9625037259528776</c:v>
                </c:pt>
                <c:pt idx="70">
                  <c:v>0.5</c:v>
                </c:pt>
                <c:pt idx="71">
                  <c:v>0.03749627404712248</c:v>
                </c:pt>
                <c:pt idx="72">
                  <c:v>0.5</c:v>
                </c:pt>
                <c:pt idx="73">
                  <c:v>0.5</c:v>
                </c:pt>
                <c:pt idx="74">
                  <c:v>0.5</c:v>
                </c:pt>
                <c:pt idx="75">
                  <c:v>0.9625037259528776</c:v>
                </c:pt>
                <c:pt idx="76">
                  <c:v>0.9625037259528776</c:v>
                </c:pt>
                <c:pt idx="77">
                  <c:v>0.03749627404712248</c:v>
                </c:pt>
                <c:pt idx="78">
                  <c:v>0.9625037259528776</c:v>
                </c:pt>
                <c:pt idx="79">
                  <c:v>0.5</c:v>
                </c:pt>
                <c:pt idx="80">
                  <c:v>0.9625037259528776</c:v>
                </c:pt>
                <c:pt idx="81">
                  <c:v>0.03749627404712248</c:v>
                </c:pt>
                <c:pt idx="82">
                  <c:v>0.5</c:v>
                </c:pt>
                <c:pt idx="83">
                  <c:v>0.03749627404712248</c:v>
                </c:pt>
                <c:pt idx="84">
                  <c:v>0.03749627404712248</c:v>
                </c:pt>
                <c:pt idx="85">
                  <c:v>0.5</c:v>
                </c:pt>
                <c:pt idx="86">
                  <c:v>0.5</c:v>
                </c:pt>
                <c:pt idx="87">
                  <c:v>0.5</c:v>
                </c:pt>
                <c:pt idx="88">
                  <c:v>0.9625037259528776</c:v>
                </c:pt>
                <c:pt idx="89">
                  <c:v>0.03749627404712248</c:v>
                </c:pt>
                <c:pt idx="90">
                  <c:v>0.03749627404712248</c:v>
                </c:pt>
                <c:pt idx="91">
                  <c:v>0.9625037259528776</c:v>
                </c:pt>
                <c:pt idx="92">
                  <c:v>0.9625037259528776</c:v>
                </c:pt>
                <c:pt idx="93">
                  <c:v>0.5</c:v>
                </c:pt>
                <c:pt idx="94">
                  <c:v>0.9625037259528776</c:v>
                </c:pt>
                <c:pt idx="95">
                  <c:v>0.9625037259528776</c:v>
                </c:pt>
                <c:pt idx="96">
                  <c:v>0.03749627404712248</c:v>
                </c:pt>
                <c:pt idx="97">
                  <c:v>0.03749627404712248</c:v>
                </c:pt>
                <c:pt idx="98">
                  <c:v>0.5</c:v>
                </c:pt>
                <c:pt idx="99">
                  <c:v>0.9625037259528776</c:v>
                </c:pt>
              </c:numCache>
            </c:numRef>
          </c:xVal>
          <c:yVal>
            <c:numRef>
              <c:f>'Interval mapping'!$C$101:$C$300</c:f>
              <c:numCache>
                <c:ptCount val="200"/>
                <c:pt idx="0">
                  <c:v>0.2290926967328206</c:v>
                </c:pt>
                <c:pt idx="1">
                  <c:v>20.74278025629118</c:v>
                </c:pt>
                <c:pt idx="2">
                  <c:v>-0.6488439468688793</c:v>
                </c:pt>
                <c:pt idx="3">
                  <c:v>0.20506356832573275</c:v>
                </c:pt>
                <c:pt idx="4">
                  <c:v>20.716782759042164</c:v>
                </c:pt>
                <c:pt idx="5">
                  <c:v>0.6651355946677796</c:v>
                </c:pt>
                <c:pt idx="6">
                  <c:v>21.779924517767437</c:v>
                </c:pt>
                <c:pt idx="7">
                  <c:v>-0.9251564027624125</c:v>
                </c:pt>
                <c:pt idx="8">
                  <c:v>-0.7111668934709506</c:v>
                </c:pt>
                <c:pt idx="9">
                  <c:v>0.03914539824488539</c:v>
                </c:pt>
                <c:pt idx="10">
                  <c:v>18.0907634328429</c:v>
                </c:pt>
                <c:pt idx="11">
                  <c:v>21.403254041551786</c:v>
                </c:pt>
                <c:pt idx="12">
                  <c:v>20.33752326715797</c:v>
                </c:pt>
                <c:pt idx="13">
                  <c:v>19.59333231123493</c:v>
                </c:pt>
                <c:pt idx="14">
                  <c:v>19.246024066381562</c:v>
                </c:pt>
                <c:pt idx="15">
                  <c:v>20.992729884444124</c:v>
                </c:pt>
                <c:pt idx="16">
                  <c:v>18.036955014969607</c:v>
                </c:pt>
                <c:pt idx="17">
                  <c:v>20.34799439097828</c:v>
                </c:pt>
                <c:pt idx="18">
                  <c:v>18.961245128360815</c:v>
                </c:pt>
                <c:pt idx="19">
                  <c:v>19.861132129029937</c:v>
                </c:pt>
                <c:pt idx="20">
                  <c:v>19.556301804501775</c:v>
                </c:pt>
                <c:pt idx="21">
                  <c:v>-0.7230823439995503</c:v>
                </c:pt>
                <c:pt idx="22">
                  <c:v>20.984894432304536</c:v>
                </c:pt>
                <c:pt idx="23">
                  <c:v>19.326299480419458</c:v>
                </c:pt>
                <c:pt idx="24">
                  <c:v>21.311107383256903</c:v>
                </c:pt>
                <c:pt idx="25">
                  <c:v>18.44918657979783</c:v>
                </c:pt>
                <c:pt idx="26">
                  <c:v>19.250997832831594</c:v>
                </c:pt>
                <c:pt idx="27">
                  <c:v>-0.7570776710841295</c:v>
                </c:pt>
                <c:pt idx="28">
                  <c:v>19.817227696008914</c:v>
                </c:pt>
                <c:pt idx="29">
                  <c:v>20.36968868774376</c:v>
                </c:pt>
                <c:pt idx="30">
                  <c:v>-2.0411101348722096</c:v>
                </c:pt>
                <c:pt idx="31">
                  <c:v>1.0366967761535646</c:v>
                </c:pt>
                <c:pt idx="32">
                  <c:v>-0.5157060500335721</c:v>
                </c:pt>
                <c:pt idx="33">
                  <c:v>20.22678709138567</c:v>
                </c:pt>
                <c:pt idx="34">
                  <c:v>20.155419228178513</c:v>
                </c:pt>
                <c:pt idx="35">
                  <c:v>0.09534046999595376</c:v>
                </c:pt>
                <c:pt idx="36">
                  <c:v>20.260612858118826</c:v>
                </c:pt>
                <c:pt idx="37">
                  <c:v>20.96233003104398</c:v>
                </c:pt>
                <c:pt idx="38">
                  <c:v>20.94781561002992</c:v>
                </c:pt>
                <c:pt idx="39">
                  <c:v>19.204892878790517</c:v>
                </c:pt>
                <c:pt idx="40">
                  <c:v>18.9941352004318</c:v>
                </c:pt>
                <c:pt idx="41">
                  <c:v>-1.7004359540980154</c:v>
                </c:pt>
                <c:pt idx="42">
                  <c:v>20.640022522541244</c:v>
                </c:pt>
                <c:pt idx="43">
                  <c:v>19.45660167960839</c:v>
                </c:pt>
                <c:pt idx="44">
                  <c:v>19.558841303309837</c:v>
                </c:pt>
                <c:pt idx="45">
                  <c:v>20.54536712176018</c:v>
                </c:pt>
                <c:pt idx="46">
                  <c:v>21.239829537649854</c:v>
                </c:pt>
                <c:pt idx="47">
                  <c:v>18.865504922890878</c:v>
                </c:pt>
                <c:pt idx="48">
                  <c:v>21.3760002107248</c:v>
                </c:pt>
                <c:pt idx="49">
                  <c:v>19.602463587134938</c:v>
                </c:pt>
                <c:pt idx="50">
                  <c:v>19.256221992705626</c:v>
                </c:pt>
                <c:pt idx="51">
                  <c:v>0.29130112928917157</c:v>
                </c:pt>
                <c:pt idx="52">
                  <c:v>19.510044430820223</c:v>
                </c:pt>
                <c:pt idx="53">
                  <c:v>20.66873572513643</c:v>
                </c:pt>
                <c:pt idx="54">
                  <c:v>20.20657421778558</c:v>
                </c:pt>
                <c:pt idx="55">
                  <c:v>20.198163009750896</c:v>
                </c:pt>
                <c:pt idx="56">
                  <c:v>-0.6907894570796405</c:v>
                </c:pt>
                <c:pt idx="57">
                  <c:v>20.351055370101548</c:v>
                </c:pt>
                <c:pt idx="58">
                  <c:v>20.569996386880113</c:v>
                </c:pt>
                <c:pt idx="59">
                  <c:v>18.624659575098658</c:v>
                </c:pt>
                <c:pt idx="60">
                  <c:v>17.40159037641415</c:v>
                </c:pt>
                <c:pt idx="61">
                  <c:v>19.8621928851101</c:v>
                </c:pt>
                <c:pt idx="62">
                  <c:v>18.653281979867643</c:v>
                </c:pt>
                <c:pt idx="63">
                  <c:v>20.72421655111338</c:v>
                </c:pt>
                <c:pt idx="64">
                  <c:v>20.462556117234005</c:v>
                </c:pt>
                <c:pt idx="65">
                  <c:v>18.96529317909855</c:v>
                </c:pt>
                <c:pt idx="66">
                  <c:v>20.26456136507784</c:v>
                </c:pt>
                <c:pt idx="67">
                  <c:v>19.678462598220133</c:v>
                </c:pt>
                <c:pt idx="68">
                  <c:v>-1.5314524197917014</c:v>
                </c:pt>
                <c:pt idx="69">
                  <c:v>20.46783339584391</c:v>
                </c:pt>
                <c:pt idx="70">
                  <c:v>0.1004786639160412</c:v>
                </c:pt>
                <c:pt idx="71">
                  <c:v>20.03809524955575</c:v>
                </c:pt>
                <c:pt idx="72">
                  <c:v>20.260342466706323</c:v>
                </c:pt>
                <c:pt idx="73">
                  <c:v>18.66818346835606</c:v>
                </c:pt>
                <c:pt idx="74">
                  <c:v>17.60104023397757</c:v>
                </c:pt>
                <c:pt idx="75">
                  <c:v>20.562782703142933</c:v>
                </c:pt>
                <c:pt idx="76">
                  <c:v>19.753250137857684</c:v>
                </c:pt>
                <c:pt idx="77">
                  <c:v>1.850609713541378</c:v>
                </c:pt>
                <c:pt idx="78">
                  <c:v>20.46580648134376</c:v>
                </c:pt>
                <c:pt idx="79">
                  <c:v>-1.414248876170217</c:v>
                </c:pt>
                <c:pt idx="80">
                  <c:v>20.711126736323962</c:v>
                </c:pt>
                <c:pt idx="81">
                  <c:v>20.03071870639793</c:v>
                </c:pt>
                <c:pt idx="82">
                  <c:v>-0.06274433526736742</c:v>
                </c:pt>
                <c:pt idx="83">
                  <c:v>20.657388891025704</c:v>
                </c:pt>
                <c:pt idx="84">
                  <c:v>21.836441191066346</c:v>
                </c:pt>
                <c:pt idx="85">
                  <c:v>19.466688180790825</c:v>
                </c:pt>
                <c:pt idx="86">
                  <c:v>19.532754073754603</c:v>
                </c:pt>
                <c:pt idx="87">
                  <c:v>19.78456336415422</c:v>
                </c:pt>
                <c:pt idx="88">
                  <c:v>20.72760948867853</c:v>
                </c:pt>
                <c:pt idx="89">
                  <c:v>20.22050296206483</c:v>
                </c:pt>
                <c:pt idx="90">
                  <c:v>-0.15127837387024007</c:v>
                </c:pt>
                <c:pt idx="91">
                  <c:v>20.521467365707178</c:v>
                </c:pt>
                <c:pt idx="92">
                  <c:v>18.27642847428762</c:v>
                </c:pt>
                <c:pt idx="93">
                  <c:v>-0.5963538803309153</c:v>
                </c:pt>
                <c:pt idx="94">
                  <c:v>19.874527149948225</c:v>
                </c:pt>
                <c:pt idx="95">
                  <c:v>20.94451278730991</c:v>
                </c:pt>
                <c:pt idx="96">
                  <c:v>1.4863765820838328</c:v>
                </c:pt>
                <c:pt idx="97">
                  <c:v>19.34524443136278</c:v>
                </c:pt>
                <c:pt idx="98">
                  <c:v>21.767211657813093</c:v>
                </c:pt>
                <c:pt idx="99">
                  <c:v>18.585855949707096</c:v>
                </c:pt>
              </c:numCache>
            </c:numRef>
          </c:yVal>
          <c:smooth val="0"/>
        </c:ser>
        <c:axId val="12051707"/>
        <c:axId val="41356500"/>
      </c:scatterChart>
      <c:valAx>
        <c:axId val="12051707"/>
        <c:scaling>
          <c:orientation val="minMax"/>
          <c:max val="1"/>
        </c:scaling>
        <c:axPos val="b"/>
        <c:title>
          <c:tx>
            <c:rich>
              <a:bodyPr vert="horz" rot="0" anchor="ctr"/>
              <a:lstStyle/>
              <a:p>
                <a:pPr algn="ctr">
                  <a:defRPr/>
                </a:pPr>
                <a:r>
                  <a:rPr lang="en-US" cap="none" sz="1200" b="1" i="0" u="none" baseline="0">
                    <a:latin typeface="Arial"/>
                    <a:ea typeface="Arial"/>
                    <a:cs typeface="Arial"/>
                  </a:rPr>
                  <a:t>prob(Q)</a:t>
                </a:r>
              </a:p>
            </c:rich>
          </c:tx>
          <c:layout/>
          <c:overlay val="0"/>
          <c:spPr>
            <a:noFill/>
            <a:ln>
              <a:noFill/>
            </a:ln>
          </c:spPr>
        </c:title>
        <c:delete val="0"/>
        <c:numFmt formatCode="General" sourceLinked="1"/>
        <c:majorTickMark val="out"/>
        <c:minorTickMark val="none"/>
        <c:tickLblPos val="nextTo"/>
        <c:crossAx val="41356500"/>
        <c:crossesAt val="0"/>
        <c:crossBetween val="midCat"/>
        <c:dispUnits/>
      </c:valAx>
      <c:valAx>
        <c:axId val="41356500"/>
        <c:scaling>
          <c:orientation val="minMax"/>
        </c:scaling>
        <c:axPos val="l"/>
        <c:title>
          <c:tx>
            <c:rich>
              <a:bodyPr vert="horz" rot="-5400000" anchor="ctr"/>
              <a:lstStyle/>
              <a:p>
                <a:pPr algn="ctr">
                  <a:defRPr/>
                </a:pPr>
                <a:r>
                  <a:rPr lang="en-US" cap="none" sz="1200" b="1" i="0" u="none" baseline="0">
                    <a:latin typeface="Arial"/>
                    <a:ea typeface="Arial"/>
                    <a:cs typeface="Arial"/>
                  </a:rPr>
                  <a:t>phenotype</a:t>
                </a:r>
              </a:p>
            </c:rich>
          </c:tx>
          <c:layout/>
          <c:overlay val="0"/>
          <c:spPr>
            <a:noFill/>
            <a:ln>
              <a:noFill/>
            </a:ln>
          </c:spPr>
        </c:title>
        <c:majorGridlines/>
        <c:delete val="0"/>
        <c:numFmt formatCode="0.0" sourceLinked="0"/>
        <c:majorTickMark val="out"/>
        <c:minorTickMark val="none"/>
        <c:tickLblPos val="nextTo"/>
        <c:crossAx val="1205170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Plot of Phenotype vs Q-probability</a:t>
            </a:r>
          </a:p>
        </c:rich>
      </c:tx>
      <c:layout/>
      <c:spPr>
        <a:noFill/>
        <a:ln>
          <a:noFill/>
        </a:ln>
      </c:spPr>
    </c:title>
    <c:plotArea>
      <c:layout/>
      <c:scatterChart>
        <c:scatterStyle val="lineMarker"/>
        <c:varyColors val="0"/>
        <c:ser>
          <c:idx val="1"/>
          <c:order val="0"/>
          <c:tx>
            <c:strRef>
              <c:f>'Interval mapping'!$C$100</c:f>
              <c:strCache>
                <c:ptCount val="1"/>
                <c:pt idx="0">
                  <c:v>phenotype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FF"/>
              </a:solidFill>
              <a:ln>
                <a:solidFill>
                  <a:srgbClr val="FF00FF"/>
                </a:solidFill>
              </a:ln>
            </c:spPr>
          </c:marker>
          <c:trendline>
            <c:trendlineType val="linear"/>
            <c:dispEq val="1"/>
            <c:dispRSqr val="1"/>
            <c:trendlineLbl>
              <c:numFmt formatCode="General" sourceLinked="1"/>
            </c:trendlineLbl>
          </c:trendline>
          <c:xVal>
            <c:numRef>
              <c:f>'Interval mapping'!$D$101:$D$300</c:f>
              <c:numCache/>
            </c:numRef>
          </c:xVal>
          <c:yVal>
            <c:numRef>
              <c:f>'Interval mapping'!$C$101:$C$300</c:f>
              <c:numCache/>
            </c:numRef>
          </c:yVal>
          <c:smooth val="0"/>
        </c:ser>
        <c:axId val="36664181"/>
        <c:axId val="61542174"/>
      </c:scatterChart>
      <c:valAx>
        <c:axId val="36664181"/>
        <c:scaling>
          <c:orientation val="minMax"/>
          <c:max val="1"/>
        </c:scaling>
        <c:axPos val="b"/>
        <c:title>
          <c:tx>
            <c:rich>
              <a:bodyPr vert="horz" rot="0" anchor="ctr"/>
              <a:lstStyle/>
              <a:p>
                <a:pPr algn="ctr">
                  <a:defRPr/>
                </a:pPr>
                <a:r>
                  <a:rPr lang="en-US" cap="none" sz="1650" b="1" i="0" u="none" baseline="0">
                    <a:latin typeface="Arial"/>
                    <a:ea typeface="Arial"/>
                    <a:cs typeface="Arial"/>
                  </a:rPr>
                  <a:t>prob(Q)</a:t>
                </a:r>
              </a:p>
            </c:rich>
          </c:tx>
          <c:layout/>
          <c:overlay val="0"/>
          <c:spPr>
            <a:noFill/>
            <a:ln>
              <a:noFill/>
            </a:ln>
          </c:spPr>
        </c:title>
        <c:delete val="0"/>
        <c:numFmt formatCode="General" sourceLinked="1"/>
        <c:majorTickMark val="out"/>
        <c:minorTickMark val="none"/>
        <c:tickLblPos val="nextTo"/>
        <c:crossAx val="61542174"/>
        <c:crossesAt val="0"/>
        <c:crossBetween val="midCat"/>
        <c:dispUnits/>
      </c:valAx>
      <c:valAx>
        <c:axId val="61542174"/>
        <c:scaling>
          <c:orientation val="minMax"/>
        </c:scaling>
        <c:axPos val="l"/>
        <c:title>
          <c:tx>
            <c:rich>
              <a:bodyPr vert="horz" rot="-5400000" anchor="ctr"/>
              <a:lstStyle/>
              <a:p>
                <a:pPr algn="ctr">
                  <a:defRPr/>
                </a:pPr>
                <a:r>
                  <a:rPr lang="en-US" cap="none" sz="1650" b="1" i="0" u="none" baseline="0">
                    <a:latin typeface="Arial"/>
                    <a:ea typeface="Arial"/>
                    <a:cs typeface="Arial"/>
                  </a:rPr>
                  <a:t>phenotype</a:t>
                </a:r>
              </a:p>
            </c:rich>
          </c:tx>
          <c:layout/>
          <c:overlay val="0"/>
          <c:spPr>
            <a:noFill/>
            <a:ln>
              <a:noFill/>
            </a:ln>
          </c:spPr>
        </c:title>
        <c:majorGridlines/>
        <c:delete val="0"/>
        <c:numFmt formatCode="0.0" sourceLinked="0"/>
        <c:majorTickMark val="out"/>
        <c:minorTickMark val="none"/>
        <c:tickLblPos val="nextTo"/>
        <c:crossAx val="3666418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'simulation of replicates '!$E$9:$E$58</c:f>
              <c:numCache/>
            </c:numRef>
          </c:val>
          <c:smooth val="0"/>
        </c:ser>
        <c:axId val="17008655"/>
        <c:axId val="18860168"/>
      </c:lineChart>
      <c:catAx>
        <c:axId val="17008655"/>
        <c:scaling>
          <c:orientation val="minMax"/>
        </c:scaling>
        <c:axPos val="b"/>
        <c:title>
          <c:tx>
            <c:rich>
              <a:bodyPr vert="horz" rot="0" anchor="ctr"/>
              <a:lstStyle/>
              <a:p>
                <a:pPr algn="ctr">
                  <a:defRPr/>
                </a:pPr>
                <a:r>
                  <a:rPr lang="en-US" cap="none" sz="1000" b="1" i="0" u="none" baseline="0">
                    <a:latin typeface="Arial"/>
                    <a:ea typeface="Arial"/>
                    <a:cs typeface="Arial"/>
                  </a:rPr>
                  <a:t>replicate</a:t>
                </a:r>
              </a:p>
            </c:rich>
          </c:tx>
          <c:layout/>
          <c:overlay val="0"/>
          <c:spPr>
            <a:noFill/>
            <a:ln>
              <a:noFill/>
            </a:ln>
          </c:spPr>
        </c:title>
        <c:delete val="0"/>
        <c:numFmt formatCode="General" sourceLinked="1"/>
        <c:majorTickMark val="out"/>
        <c:minorTickMark val="none"/>
        <c:tickLblPos val="nextTo"/>
        <c:crossAx val="18860168"/>
        <c:crosses val="autoZero"/>
        <c:auto val="1"/>
        <c:lblOffset val="100"/>
        <c:noMultiLvlLbl val="0"/>
      </c:catAx>
      <c:valAx>
        <c:axId val="18860168"/>
        <c:scaling>
          <c:orientation val="minMax"/>
        </c:scaling>
        <c:axPos val="l"/>
        <c:title>
          <c:tx>
            <c:rich>
              <a:bodyPr vert="horz" rot="-5400000" anchor="ctr"/>
              <a:lstStyle/>
              <a:p>
                <a:pPr algn="ctr">
                  <a:defRPr/>
                </a:pPr>
                <a:r>
                  <a:rPr lang="en-US" cap="none" sz="1000" b="1" i="0" u="none" baseline="0">
                    <a:latin typeface="Arial"/>
                    <a:ea typeface="Arial"/>
                    <a:cs typeface="Arial"/>
                  </a:rPr>
                  <a:t>F-Values</a:t>
                </a:r>
              </a:p>
            </c:rich>
          </c:tx>
          <c:layout/>
          <c:overlay val="0"/>
          <c:spPr>
            <a:noFill/>
            <a:ln>
              <a:noFill/>
            </a:ln>
          </c:spPr>
        </c:title>
        <c:majorGridlines/>
        <c:delete val="0"/>
        <c:numFmt formatCode="General" sourceLinked="1"/>
        <c:majorTickMark val="out"/>
        <c:minorTickMark val="none"/>
        <c:tickLblPos val="nextTo"/>
        <c:crossAx val="1700865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power_calculations!$A$51:$A$60</c:f>
              <c:numCache/>
            </c:numRef>
          </c:cat>
          <c:val>
            <c:numRef>
              <c:f>power_calculations!$B$51:$B$60</c:f>
              <c:numCache/>
            </c:numRef>
          </c:val>
          <c:smooth val="0"/>
        </c:ser>
        <c:axId val="35523785"/>
        <c:axId val="51278610"/>
      </c:lineChart>
      <c:catAx>
        <c:axId val="35523785"/>
        <c:scaling>
          <c:orientation val="minMax"/>
        </c:scaling>
        <c:axPos val="b"/>
        <c:title>
          <c:tx>
            <c:rich>
              <a:bodyPr vert="horz" rot="0" anchor="ctr"/>
              <a:lstStyle/>
              <a:p>
                <a:pPr algn="ctr">
                  <a:defRPr/>
                </a:pPr>
                <a:r>
                  <a:rPr lang="en-US" cap="none" sz="1000" b="1" i="0" u="none" baseline="0">
                    <a:latin typeface="Arial"/>
                    <a:ea typeface="Arial"/>
                    <a:cs typeface="Arial"/>
                  </a:rPr>
                  <a:t>number in a half sib group</a:t>
                </a:r>
              </a:p>
            </c:rich>
          </c:tx>
          <c:layout/>
          <c:overlay val="0"/>
          <c:spPr>
            <a:noFill/>
            <a:ln>
              <a:noFill/>
            </a:ln>
          </c:spPr>
        </c:title>
        <c:delete val="0"/>
        <c:numFmt formatCode="General" sourceLinked="1"/>
        <c:majorTickMark val="out"/>
        <c:minorTickMark val="none"/>
        <c:tickLblPos val="nextTo"/>
        <c:crossAx val="51278610"/>
        <c:crosses val="autoZero"/>
        <c:auto val="1"/>
        <c:lblOffset val="100"/>
        <c:noMultiLvlLbl val="0"/>
      </c:catAx>
      <c:valAx>
        <c:axId val="51278610"/>
        <c:scaling>
          <c:orientation val="minMax"/>
        </c:scaling>
        <c:axPos val="l"/>
        <c:title>
          <c:tx>
            <c:rich>
              <a:bodyPr vert="horz" rot="-5400000" anchor="ctr"/>
              <a:lstStyle/>
              <a:p>
                <a:pPr algn="ctr">
                  <a:defRPr/>
                </a:pPr>
                <a:r>
                  <a:rPr lang="en-US" cap="none" sz="1000" b="1" i="0" u="none" baseline="0">
                    <a:latin typeface="Arial"/>
                    <a:ea typeface="Arial"/>
                    <a:cs typeface="Arial"/>
                  </a:rPr>
                  <a:t>power</a:t>
                </a:r>
              </a:p>
            </c:rich>
          </c:tx>
          <c:layout/>
          <c:overlay val="0"/>
          <c:spPr>
            <a:noFill/>
            <a:ln>
              <a:noFill/>
            </a:ln>
          </c:spPr>
        </c:title>
        <c:majorGridlines/>
        <c:delete val="0"/>
        <c:numFmt formatCode="General" sourceLinked="1"/>
        <c:majorTickMark val="out"/>
        <c:minorTickMark val="none"/>
        <c:tickLblPos val="nextTo"/>
        <c:crossAx val="3552378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14</xdr:row>
      <xdr:rowOff>28575</xdr:rowOff>
    </xdr:from>
    <xdr:to>
      <xdr:col>4</xdr:col>
      <xdr:colOff>114300</xdr:colOff>
      <xdr:row>16</xdr:row>
      <xdr:rowOff>114300</xdr:rowOff>
    </xdr:to>
    <xdr:sp macro="[0]!intmap">
      <xdr:nvSpPr>
        <xdr:cNvPr id="1" name="TextBox 8"/>
        <xdr:cNvSpPr txBox="1">
          <a:spLocks noChangeArrowheads="1"/>
        </xdr:cNvSpPr>
      </xdr:nvSpPr>
      <xdr:spPr>
        <a:xfrm>
          <a:off x="1600200" y="2447925"/>
          <a:ext cx="962025" cy="447675"/>
        </a:xfrm>
        <a:prstGeom prst="rect">
          <a:avLst/>
        </a:prstGeom>
        <a:solidFill>
          <a:srgbClr val="FF00FF"/>
        </a:solidFill>
        <a:ln w="57150" cmpd="thinThick">
          <a:solidFill>
            <a:srgbClr val="000000"/>
          </a:solidFill>
          <a:headEnd type="none"/>
          <a:tailEnd type="none"/>
        </a:ln>
      </xdr:spPr>
      <xdr:txBody>
        <a:bodyPr vertOverflow="clip" wrap="square"/>
        <a:p>
          <a:pPr algn="l">
            <a:defRPr/>
          </a:pPr>
          <a:r>
            <a:rPr lang="en-US" cap="none" sz="1200" b="1" i="0" u="none" baseline="0"/>
            <a:t>Analyze by 
Regression</a:t>
          </a:r>
        </a:p>
      </xdr:txBody>
    </xdr:sp>
    <xdr:clientData/>
  </xdr:twoCellAnchor>
  <xdr:twoCellAnchor>
    <xdr:from>
      <xdr:col>7</xdr:col>
      <xdr:colOff>9525</xdr:colOff>
      <xdr:row>24</xdr:row>
      <xdr:rowOff>9525</xdr:rowOff>
    </xdr:from>
    <xdr:to>
      <xdr:col>14</xdr:col>
      <xdr:colOff>504825</xdr:colOff>
      <xdr:row>46</xdr:row>
      <xdr:rowOff>9525</xdr:rowOff>
    </xdr:to>
    <xdr:grpSp>
      <xdr:nvGrpSpPr>
        <xdr:cNvPr id="2" name="Group 19"/>
        <xdr:cNvGrpSpPr>
          <a:grpSpLocks/>
        </xdr:cNvGrpSpPr>
      </xdr:nvGrpSpPr>
      <xdr:grpSpPr>
        <a:xfrm>
          <a:off x="4486275" y="4095750"/>
          <a:ext cx="5162550" cy="3562350"/>
          <a:chOff x="648" y="455"/>
          <a:chExt cx="573" cy="315"/>
        </a:xfrm>
        <a:solidFill>
          <a:srgbClr val="FFFFFF"/>
        </a:solidFill>
      </xdr:grpSpPr>
      <xdr:graphicFrame>
        <xdr:nvGraphicFramePr>
          <xdr:cNvPr id="3" name="Chart 10"/>
          <xdr:cNvGraphicFramePr/>
        </xdr:nvGraphicFramePr>
        <xdr:xfrm>
          <a:off x="648" y="455"/>
          <a:ext cx="573" cy="247"/>
        </xdr:xfrm>
        <a:graphic>
          <a:graphicData uri="http://schemas.openxmlformats.org/drawingml/2006/chart">
            <c:chart xmlns:c="http://schemas.openxmlformats.org/drawingml/2006/chart" r:id="rId1"/>
          </a:graphicData>
        </a:graphic>
      </xdr:graphicFrame>
      <xdr:sp>
        <xdr:nvSpPr>
          <xdr:cNvPr id="4" name="Line 12"/>
          <xdr:cNvSpPr>
            <a:spLocks/>
          </xdr:cNvSpPr>
        </xdr:nvSpPr>
        <xdr:spPr>
          <a:xfrm flipV="1">
            <a:off x="699" y="670"/>
            <a:ext cx="0" cy="79"/>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13"/>
          <xdr:cNvSpPr>
            <a:spLocks/>
          </xdr:cNvSpPr>
        </xdr:nvSpPr>
        <xdr:spPr>
          <a:xfrm flipV="1">
            <a:off x="1095" y="667"/>
            <a:ext cx="0" cy="8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TextBox 14"/>
          <xdr:cNvSpPr txBox="1">
            <a:spLocks noChangeArrowheads="1"/>
          </xdr:cNvSpPr>
        </xdr:nvSpPr>
        <xdr:spPr>
          <a:xfrm>
            <a:off x="654" y="754"/>
            <a:ext cx="100"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marker 1</a:t>
            </a:r>
          </a:p>
        </xdr:txBody>
      </xdr:sp>
      <xdr:sp>
        <xdr:nvSpPr>
          <xdr:cNvPr id="7" name="TextBox 15"/>
          <xdr:cNvSpPr txBox="1">
            <a:spLocks noChangeArrowheads="1"/>
          </xdr:cNvSpPr>
        </xdr:nvSpPr>
        <xdr:spPr>
          <a:xfrm>
            <a:off x="1026" y="747"/>
            <a:ext cx="100"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marker 2</a:t>
            </a:r>
          </a:p>
        </xdr:txBody>
      </xdr:sp>
    </xdr:grpSp>
    <xdr:clientData/>
  </xdr:twoCellAnchor>
  <xdr:twoCellAnchor>
    <xdr:from>
      <xdr:col>4</xdr:col>
      <xdr:colOff>114300</xdr:colOff>
      <xdr:row>100</xdr:row>
      <xdr:rowOff>47625</xdr:rowOff>
    </xdr:from>
    <xdr:to>
      <xdr:col>6</xdr:col>
      <xdr:colOff>85725</xdr:colOff>
      <xdr:row>101</xdr:row>
      <xdr:rowOff>123825</xdr:rowOff>
    </xdr:to>
    <xdr:sp macro="[0]!simuldat">
      <xdr:nvSpPr>
        <xdr:cNvPr id="8" name="TextBox 20"/>
        <xdr:cNvSpPr txBox="1">
          <a:spLocks noChangeArrowheads="1"/>
        </xdr:cNvSpPr>
      </xdr:nvSpPr>
      <xdr:spPr>
        <a:xfrm>
          <a:off x="2562225" y="16468725"/>
          <a:ext cx="1285875"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Simulate data</a:t>
          </a:r>
        </a:p>
      </xdr:txBody>
    </xdr:sp>
    <xdr:clientData/>
  </xdr:twoCellAnchor>
  <xdr:twoCellAnchor>
    <xdr:from>
      <xdr:col>0</xdr:col>
      <xdr:colOff>47625</xdr:colOff>
      <xdr:row>14</xdr:row>
      <xdr:rowOff>28575</xdr:rowOff>
    </xdr:from>
    <xdr:to>
      <xdr:col>2</xdr:col>
      <xdr:colOff>0</xdr:colOff>
      <xdr:row>15</xdr:row>
      <xdr:rowOff>180975</xdr:rowOff>
    </xdr:to>
    <xdr:sp macro="[0]!simuldat">
      <xdr:nvSpPr>
        <xdr:cNvPr id="9" name="TextBox 22"/>
        <xdr:cNvSpPr txBox="1">
          <a:spLocks noChangeArrowheads="1"/>
        </xdr:cNvSpPr>
      </xdr:nvSpPr>
      <xdr:spPr>
        <a:xfrm>
          <a:off x="47625" y="2447925"/>
          <a:ext cx="1171575" cy="31432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Simulate data</a:t>
          </a:r>
        </a:p>
      </xdr:txBody>
    </xdr:sp>
    <xdr:clientData/>
  </xdr:twoCellAnchor>
  <xdr:twoCellAnchor>
    <xdr:from>
      <xdr:col>4</xdr:col>
      <xdr:colOff>409575</xdr:colOff>
      <xdr:row>14</xdr:row>
      <xdr:rowOff>38100</xdr:rowOff>
    </xdr:from>
    <xdr:to>
      <xdr:col>6</xdr:col>
      <xdr:colOff>57150</xdr:colOff>
      <xdr:row>16</xdr:row>
      <xdr:rowOff>123825</xdr:rowOff>
    </xdr:to>
    <xdr:sp macro="[0]!mlintmap">
      <xdr:nvSpPr>
        <xdr:cNvPr id="10" name="TextBox 25"/>
        <xdr:cNvSpPr txBox="1">
          <a:spLocks noChangeArrowheads="1"/>
        </xdr:cNvSpPr>
      </xdr:nvSpPr>
      <xdr:spPr>
        <a:xfrm>
          <a:off x="2857500" y="2457450"/>
          <a:ext cx="962025" cy="447675"/>
        </a:xfrm>
        <a:prstGeom prst="rect">
          <a:avLst/>
        </a:prstGeom>
        <a:solidFill>
          <a:srgbClr val="FF00FF"/>
        </a:solidFill>
        <a:ln w="57150" cmpd="thinThick">
          <a:solidFill>
            <a:srgbClr val="000000"/>
          </a:solidFill>
          <a:headEnd type="none"/>
          <a:tailEnd type="none"/>
        </a:ln>
      </xdr:spPr>
      <xdr:txBody>
        <a:bodyPr vertOverflow="clip" wrap="square"/>
        <a:p>
          <a:pPr algn="l">
            <a:defRPr/>
          </a:pPr>
          <a:r>
            <a:rPr lang="en-US" cap="none" sz="1200" b="1" i="0" u="none" baseline="0"/>
            <a:t>Analyze by 
Max Likelih</a:t>
          </a:r>
        </a:p>
      </xdr:txBody>
    </xdr:sp>
    <xdr:clientData/>
  </xdr:twoCellAnchor>
  <xdr:twoCellAnchor>
    <xdr:from>
      <xdr:col>6</xdr:col>
      <xdr:colOff>0</xdr:colOff>
      <xdr:row>105</xdr:row>
      <xdr:rowOff>0</xdr:rowOff>
    </xdr:from>
    <xdr:to>
      <xdr:col>13</xdr:col>
      <xdr:colOff>352425</xdr:colOff>
      <xdr:row>131</xdr:row>
      <xdr:rowOff>57150</xdr:rowOff>
    </xdr:to>
    <xdr:graphicFrame>
      <xdr:nvGraphicFramePr>
        <xdr:cNvPr id="11" name="Chart 28"/>
        <xdr:cNvGraphicFramePr/>
      </xdr:nvGraphicFramePr>
      <xdr:xfrm>
        <a:off x="3762375" y="17230725"/>
        <a:ext cx="5124450" cy="4267200"/>
      </xdr:xfrm>
      <a:graphic>
        <a:graphicData uri="http://schemas.openxmlformats.org/drawingml/2006/chart">
          <c:chart xmlns:c="http://schemas.openxmlformats.org/drawingml/2006/chart" r:id="rId2"/>
        </a:graphicData>
      </a:graphic>
    </xdr:graphicFrame>
    <xdr:clientData/>
  </xdr:twoCellAnchor>
  <xdr:twoCellAnchor>
    <xdr:from>
      <xdr:col>4</xdr:col>
      <xdr:colOff>285750</xdr:colOff>
      <xdr:row>50</xdr:row>
      <xdr:rowOff>95250</xdr:rowOff>
    </xdr:from>
    <xdr:to>
      <xdr:col>13</xdr:col>
      <xdr:colOff>542925</xdr:colOff>
      <xdr:row>73</xdr:row>
      <xdr:rowOff>142875</xdr:rowOff>
    </xdr:to>
    <xdr:graphicFrame>
      <xdr:nvGraphicFramePr>
        <xdr:cNvPr id="12" name="Chart 29"/>
        <xdr:cNvGraphicFramePr/>
      </xdr:nvGraphicFramePr>
      <xdr:xfrm>
        <a:off x="2733675" y="8391525"/>
        <a:ext cx="6343650" cy="38004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5</xdr:col>
      <xdr:colOff>600075</xdr:colOff>
      <xdr:row>1</xdr:row>
      <xdr:rowOff>123825</xdr:rowOff>
    </xdr:to>
    <xdr:sp macro="[0]!repeat">
      <xdr:nvSpPr>
        <xdr:cNvPr id="1" name="TextBox 1"/>
        <xdr:cNvSpPr txBox="1">
          <a:spLocks noChangeArrowheads="1"/>
        </xdr:cNvSpPr>
      </xdr:nvSpPr>
      <xdr:spPr>
        <a:xfrm>
          <a:off x="1876425" y="38100"/>
          <a:ext cx="1800225" cy="25717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run repeated simulations</a:t>
          </a:r>
        </a:p>
      </xdr:txBody>
    </xdr:sp>
    <xdr:clientData/>
  </xdr:twoCellAnchor>
  <xdr:twoCellAnchor>
    <xdr:from>
      <xdr:col>6</xdr:col>
      <xdr:colOff>123825</xdr:colOff>
      <xdr:row>15</xdr:row>
      <xdr:rowOff>85725</xdr:rowOff>
    </xdr:from>
    <xdr:to>
      <xdr:col>13</xdr:col>
      <xdr:colOff>533400</xdr:colOff>
      <xdr:row>32</xdr:row>
      <xdr:rowOff>66675</xdr:rowOff>
    </xdr:to>
    <xdr:graphicFrame>
      <xdr:nvGraphicFramePr>
        <xdr:cNvPr id="2" name="Chart 2"/>
        <xdr:cNvGraphicFramePr/>
      </xdr:nvGraphicFramePr>
      <xdr:xfrm>
        <a:off x="3810000" y="2543175"/>
        <a:ext cx="4676775"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28575</xdr:rowOff>
    </xdr:from>
    <xdr:to>
      <xdr:col>1</xdr:col>
      <xdr:colOff>1143000</xdr:colOff>
      <xdr:row>8</xdr:row>
      <xdr:rowOff>142875</xdr:rowOff>
    </xdr:to>
    <xdr:sp>
      <xdr:nvSpPr>
        <xdr:cNvPr id="1" name="TextBox 1"/>
        <xdr:cNvSpPr txBox="1">
          <a:spLocks noChangeArrowheads="1"/>
        </xdr:cNvSpPr>
      </xdr:nvSpPr>
      <xdr:spPr>
        <a:xfrm>
          <a:off x="38100" y="1971675"/>
          <a:ext cx="2257425" cy="438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Calculate the number per hs-group required for this power:</a:t>
          </a:r>
        </a:p>
      </xdr:txBody>
    </xdr:sp>
    <xdr:clientData/>
  </xdr:twoCellAnchor>
  <xdr:twoCellAnchor>
    <xdr:from>
      <xdr:col>3</xdr:col>
      <xdr:colOff>9525</xdr:colOff>
      <xdr:row>6</xdr:row>
      <xdr:rowOff>0</xdr:rowOff>
    </xdr:from>
    <xdr:to>
      <xdr:col>5</xdr:col>
      <xdr:colOff>609600</xdr:colOff>
      <xdr:row>9</xdr:row>
      <xdr:rowOff>9525</xdr:rowOff>
    </xdr:to>
    <xdr:sp>
      <xdr:nvSpPr>
        <xdr:cNvPr id="2" name="TextBox 2"/>
        <xdr:cNvSpPr txBox="1">
          <a:spLocks noChangeArrowheads="1"/>
        </xdr:cNvSpPr>
      </xdr:nvSpPr>
      <xdr:spPr>
        <a:xfrm>
          <a:off x="2981325" y="1943100"/>
          <a:ext cx="1819275" cy="504825"/>
        </a:xfrm>
        <a:prstGeom prst="rect">
          <a:avLst/>
        </a:prstGeom>
        <a:solidFill>
          <a:srgbClr val="99CCFF"/>
        </a:solidFill>
        <a:ln w="9525" cmpd="sng">
          <a:solidFill>
            <a:srgbClr val="000000"/>
          </a:solidFill>
          <a:headEnd type="none"/>
          <a:tailEnd type="none"/>
        </a:ln>
      </xdr:spPr>
      <xdr:txBody>
        <a:bodyPr vertOverflow="clip" wrap="square"/>
        <a:p>
          <a:pPr algn="r">
            <a:defRPr/>
          </a:pPr>
          <a:r>
            <a:rPr lang="en-US" cap="none" sz="1000" b="0" i="0" u="none" baseline="0">
              <a:latin typeface="Arial"/>
              <a:ea typeface="Arial"/>
              <a:cs typeface="Arial"/>
            </a:rPr>
            <a:t>
The power obtained by this size of experiment</a:t>
          </a:r>
        </a:p>
      </xdr:txBody>
    </xdr:sp>
    <xdr:clientData/>
  </xdr:twoCellAnchor>
  <xdr:twoCellAnchor>
    <xdr:from>
      <xdr:col>0</xdr:col>
      <xdr:colOff>295275</xdr:colOff>
      <xdr:row>21</xdr:row>
      <xdr:rowOff>19050</xdr:rowOff>
    </xdr:from>
    <xdr:to>
      <xdr:col>2</xdr:col>
      <xdr:colOff>504825</xdr:colOff>
      <xdr:row>22</xdr:row>
      <xdr:rowOff>47625</xdr:rowOff>
    </xdr:to>
    <xdr:sp>
      <xdr:nvSpPr>
        <xdr:cNvPr id="3" name="TextBox 3"/>
        <xdr:cNvSpPr txBox="1">
          <a:spLocks noChangeArrowheads="1"/>
        </xdr:cNvSpPr>
      </xdr:nvSpPr>
      <xdr:spPr>
        <a:xfrm>
          <a:off x="295275" y="4400550"/>
          <a:ext cx="2514600" cy="1905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Draw the graph of power vs number  </a:t>
          </a:r>
        </a:p>
      </xdr:txBody>
    </xdr:sp>
    <xdr:clientData/>
  </xdr:twoCellAnchor>
  <xdr:twoCellAnchor>
    <xdr:from>
      <xdr:col>2</xdr:col>
      <xdr:colOff>400050</xdr:colOff>
      <xdr:row>21</xdr:row>
      <xdr:rowOff>47625</xdr:rowOff>
    </xdr:from>
    <xdr:to>
      <xdr:col>3</xdr:col>
      <xdr:colOff>114300</xdr:colOff>
      <xdr:row>22</xdr:row>
      <xdr:rowOff>76200</xdr:rowOff>
    </xdr:to>
    <xdr:sp macro="[0]!dataforgraph">
      <xdr:nvSpPr>
        <xdr:cNvPr id="4" name="TextBox 4"/>
        <xdr:cNvSpPr txBox="1">
          <a:spLocks noChangeArrowheads="1"/>
        </xdr:cNvSpPr>
      </xdr:nvSpPr>
      <xdr:spPr>
        <a:xfrm>
          <a:off x="2705100" y="4429125"/>
          <a:ext cx="381000" cy="190500"/>
        </a:xfrm>
        <a:prstGeom prst="rect">
          <a:avLst/>
        </a:prstGeom>
        <a:solidFill>
          <a:srgbClr val="CCFFCC"/>
        </a:solidFill>
        <a:ln w="50800"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click her</a:t>
          </a:r>
        </a:p>
      </xdr:txBody>
    </xdr:sp>
    <xdr:clientData/>
  </xdr:twoCellAnchor>
  <xdr:twoCellAnchor>
    <xdr:from>
      <xdr:col>9</xdr:col>
      <xdr:colOff>76200</xdr:colOff>
      <xdr:row>5</xdr:row>
      <xdr:rowOff>85725</xdr:rowOff>
    </xdr:from>
    <xdr:to>
      <xdr:col>10</xdr:col>
      <xdr:colOff>419100</xdr:colOff>
      <xdr:row>6</xdr:row>
      <xdr:rowOff>0</xdr:rowOff>
    </xdr:to>
    <xdr:sp>
      <xdr:nvSpPr>
        <xdr:cNvPr id="5" name="Line 5"/>
        <xdr:cNvSpPr>
          <a:spLocks/>
        </xdr:cNvSpPr>
      </xdr:nvSpPr>
      <xdr:spPr>
        <a:xfrm flipH="1" flipV="1">
          <a:off x="6743700" y="1857375"/>
          <a:ext cx="9525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14</xdr:row>
      <xdr:rowOff>9525</xdr:rowOff>
    </xdr:from>
    <xdr:to>
      <xdr:col>2</xdr:col>
      <xdr:colOff>581025</xdr:colOff>
      <xdr:row>18</xdr:row>
      <xdr:rowOff>142875</xdr:rowOff>
    </xdr:to>
    <xdr:sp>
      <xdr:nvSpPr>
        <xdr:cNvPr id="6" name="TextBox 6"/>
        <xdr:cNvSpPr txBox="1">
          <a:spLocks noChangeArrowheads="1"/>
        </xdr:cNvSpPr>
      </xdr:nvSpPr>
      <xdr:spPr>
        <a:xfrm>
          <a:off x="171450" y="3257550"/>
          <a:ext cx="271462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latin typeface="Arial"/>
              <a:ea typeface="Arial"/>
              <a:cs typeface="Arial"/>
            </a:rPr>
            <a:t>Note: The two calaculations (N required given power and power given N) can slightly disagree if cells C8 and G6 are not similar. This because in the first calculation depends on df, which is calculated (iteration iwould be needed)</a:t>
          </a:r>
        </a:p>
      </xdr:txBody>
    </xdr:sp>
    <xdr:clientData/>
  </xdr:twoCellAnchor>
  <xdr:twoCellAnchor>
    <xdr:from>
      <xdr:col>3</xdr:col>
      <xdr:colOff>142875</xdr:colOff>
      <xdr:row>12</xdr:row>
      <xdr:rowOff>9525</xdr:rowOff>
    </xdr:from>
    <xdr:to>
      <xdr:col>11</xdr:col>
      <xdr:colOff>133350</xdr:colOff>
      <xdr:row>30</xdr:row>
      <xdr:rowOff>0</xdr:rowOff>
    </xdr:to>
    <xdr:graphicFrame>
      <xdr:nvGraphicFramePr>
        <xdr:cNvPr id="7" name="Chart 7"/>
        <xdr:cNvGraphicFramePr/>
      </xdr:nvGraphicFramePr>
      <xdr:xfrm>
        <a:off x="3114675" y="2933700"/>
        <a:ext cx="4905375" cy="29241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57150</xdr:rowOff>
    </xdr:from>
    <xdr:to>
      <xdr:col>5</xdr:col>
      <xdr:colOff>47625</xdr:colOff>
      <xdr:row>0</xdr:row>
      <xdr:rowOff>933450</xdr:rowOff>
    </xdr:to>
    <xdr:sp>
      <xdr:nvSpPr>
        <xdr:cNvPr id="8" name="TextBox 8"/>
        <xdr:cNvSpPr txBox="1">
          <a:spLocks noChangeArrowheads="1"/>
        </xdr:cNvSpPr>
      </xdr:nvSpPr>
      <xdr:spPr>
        <a:xfrm>
          <a:off x="38100" y="57150"/>
          <a:ext cx="420052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Calculates the experimental size required for a given power
                   or the power for a given experimental size, 
</a:t>
          </a:r>
        </a:p>
      </xdr:txBody>
    </xdr:sp>
    <xdr:clientData/>
  </xdr:twoCellAnchor>
  <xdr:twoCellAnchor>
    <xdr:from>
      <xdr:col>5</xdr:col>
      <xdr:colOff>114300</xdr:colOff>
      <xdr:row>0</xdr:row>
      <xdr:rowOff>104775</xdr:rowOff>
    </xdr:from>
    <xdr:to>
      <xdr:col>13</xdr:col>
      <xdr:colOff>76200</xdr:colOff>
      <xdr:row>3</xdr:row>
      <xdr:rowOff>142875</xdr:rowOff>
    </xdr:to>
    <xdr:sp>
      <xdr:nvSpPr>
        <xdr:cNvPr id="9" name="TextBox 9"/>
        <xdr:cNvSpPr txBox="1">
          <a:spLocks noChangeArrowheads="1"/>
        </xdr:cNvSpPr>
      </xdr:nvSpPr>
      <xdr:spPr>
        <a:xfrm>
          <a:off x="4305300" y="104775"/>
          <a:ext cx="5314950"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It is a general procedure for an experiment with two treatments.
If it is used for QTL experiments, NOTE that
- The total size is the size of one half sib group, and power is calculated per HS group
- The difference will be equal to that between paternal marker haplotypes
  so might need to account somehwat for recombinations (say marker diff = 0.8 QTL diff).
- Also, the number is equal to that of informative progeny, so may need about 25% more
- Typical type 1 errors are 0.05, some say 0.00005 for genome wide scanning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
  <dimension ref="A1:AF1100"/>
  <sheetViews>
    <sheetView tabSelected="1" workbookViewId="0" topLeftCell="A1">
      <pane ySplit="10515" topLeftCell="BM23" activePane="topLeft" state="split"/>
      <selection pane="topLeft" activeCell="C59" sqref="C59"/>
      <selection pane="bottomLeft" activeCell="A107" sqref="A107"/>
    </sheetView>
  </sheetViews>
  <sheetFormatPr defaultColWidth="9.140625" defaultRowHeight="12.75"/>
  <cols>
    <col min="1" max="1" width="8.140625" style="0" customWidth="1"/>
    <col min="2" max="2" width="10.140625" style="0" customWidth="1"/>
    <col min="3" max="3" width="9.28125" style="0" customWidth="1"/>
    <col min="5" max="5" width="10.57421875" style="0" bestFit="1" customWidth="1"/>
    <col min="7" max="7" width="10.7109375" style="0" customWidth="1"/>
    <col min="9" max="9" width="10.28125" style="0" customWidth="1"/>
    <col min="11" max="11" width="9.57421875" style="0" bestFit="1" customWidth="1"/>
    <col min="12" max="12" width="12.421875" style="0" bestFit="1" customWidth="1"/>
    <col min="13" max="13" width="10.28125" style="0" customWidth="1"/>
  </cols>
  <sheetData>
    <row r="1" spans="1:15" s="19" customFormat="1" ht="24" customHeight="1">
      <c r="A1" s="17" t="s">
        <v>41</v>
      </c>
      <c r="B1" s="18"/>
      <c r="C1" s="18"/>
      <c r="D1" s="18"/>
      <c r="E1" s="18"/>
      <c r="F1" s="18"/>
      <c r="G1" s="61"/>
      <c r="H1" s="18"/>
      <c r="I1" s="18"/>
      <c r="J1" s="18"/>
      <c r="K1" s="18"/>
      <c r="L1" s="18"/>
      <c r="M1" s="18"/>
      <c r="N1" s="18"/>
      <c r="O1" s="18"/>
    </row>
    <row r="2" spans="1:16" ht="12.75">
      <c r="A2" s="8">
        <v>0.4</v>
      </c>
      <c r="B2" s="6" t="s">
        <v>72</v>
      </c>
      <c r="C2" s="6"/>
      <c r="D2" s="6"/>
      <c r="E2" s="20"/>
      <c r="F2" s="23">
        <f>(1-EXP(-2*ABS(A3)))/2</f>
        <v>0.16483997698218034</v>
      </c>
      <c r="G2" s="11" t="s">
        <v>21</v>
      </c>
      <c r="H2" s="11"/>
      <c r="I2" s="5" t="s">
        <v>16</v>
      </c>
      <c r="J2" s="11"/>
      <c r="K2" s="20"/>
      <c r="L2" s="20"/>
      <c r="M2" s="20"/>
      <c r="N2" s="20"/>
      <c r="O2" s="20"/>
      <c r="P2" s="20"/>
    </row>
    <row r="3" spans="1:16" ht="12.75">
      <c r="A3" s="8">
        <v>0.2</v>
      </c>
      <c r="B3" s="6" t="s">
        <v>14</v>
      </c>
      <c r="C3" s="6"/>
      <c r="D3" s="6"/>
      <c r="E3" s="20"/>
      <c r="F3" s="23">
        <f>(1-EXP(-2*ABS(A2-A3)))/2</f>
        <v>0.16483997698218034</v>
      </c>
      <c r="G3" s="11" t="s">
        <v>22</v>
      </c>
      <c r="H3" s="11"/>
      <c r="I3" s="11"/>
      <c r="J3" s="11"/>
      <c r="K3" s="20"/>
      <c r="L3" s="20"/>
      <c r="M3" s="20"/>
      <c r="N3" s="20"/>
      <c r="O3" s="20"/>
      <c r="P3" s="20"/>
    </row>
    <row r="4" spans="1:16" ht="12.75">
      <c r="A4" s="8">
        <v>0</v>
      </c>
      <c r="B4" s="6" t="s">
        <v>15</v>
      </c>
      <c r="C4" s="6"/>
      <c r="D4" s="6"/>
      <c r="E4" s="20"/>
      <c r="F4" s="23">
        <f>(1-EXP(-2*A2))/2</f>
        <v>0.2753355179413892</v>
      </c>
      <c r="G4" s="11" t="s">
        <v>20</v>
      </c>
      <c r="H4" s="11"/>
      <c r="I4" s="11"/>
      <c r="J4" s="11"/>
      <c r="K4" s="20"/>
      <c r="L4" s="20"/>
      <c r="M4" s="20"/>
      <c r="N4" s="20"/>
      <c r="O4" s="20"/>
      <c r="P4" s="20"/>
    </row>
    <row r="5" spans="1:16" ht="12.75">
      <c r="A5" s="8">
        <v>0.5</v>
      </c>
      <c r="B5" s="6" t="s">
        <v>3</v>
      </c>
      <c r="C5" s="6"/>
      <c r="D5" s="6" t="s">
        <v>4</v>
      </c>
      <c r="E5" s="20"/>
      <c r="F5" s="23">
        <f>A5-(2*A4-1)*A6</f>
        <v>0.5</v>
      </c>
      <c r="G5" s="11" t="s">
        <v>23</v>
      </c>
      <c r="H5" s="11"/>
      <c r="I5" s="11"/>
      <c r="J5" s="11"/>
      <c r="K5" s="20"/>
      <c r="L5" s="20"/>
      <c r="M5" s="20"/>
      <c r="N5" s="20"/>
      <c r="O5" s="20"/>
      <c r="P5" s="20"/>
    </row>
    <row r="6" spans="1:15" ht="12.75">
      <c r="A6" s="8">
        <v>0</v>
      </c>
      <c r="B6" s="6" t="s">
        <v>8</v>
      </c>
      <c r="C6" s="6"/>
      <c r="D6" s="6"/>
      <c r="E6" s="20"/>
      <c r="F6" s="20"/>
      <c r="H6" s="20"/>
      <c r="I6" s="20"/>
      <c r="J6" s="20"/>
      <c r="K6" s="20"/>
      <c r="L6" s="20"/>
      <c r="M6" s="20"/>
      <c r="N6" s="20"/>
      <c r="O6" s="20"/>
    </row>
    <row r="7" spans="1:15" ht="12.75">
      <c r="A7" s="8"/>
      <c r="B7" s="6"/>
      <c r="C7" s="6"/>
      <c r="D7" s="6"/>
      <c r="E7" s="20"/>
      <c r="F7" s="28" t="s">
        <v>37</v>
      </c>
      <c r="G7" s="29"/>
      <c r="H7" s="30"/>
      <c r="I7" s="33"/>
      <c r="J7" s="20"/>
      <c r="K7" s="34"/>
      <c r="M7" s="20"/>
      <c r="N7" s="20"/>
      <c r="O7" s="20"/>
    </row>
    <row r="8" spans="1:15" ht="12.75">
      <c r="A8" s="20"/>
      <c r="B8" s="21" t="s">
        <v>42</v>
      </c>
      <c r="C8" s="11" t="s">
        <v>53</v>
      </c>
      <c r="D8" s="11"/>
      <c r="E8" s="11"/>
      <c r="F8" s="31">
        <f>A20+a</f>
        <v>10.5</v>
      </c>
      <c r="G8" s="32">
        <f>A20+d*a</f>
        <v>10</v>
      </c>
      <c r="H8" s="32">
        <f>A20-a</f>
        <v>9.5</v>
      </c>
      <c r="I8" s="41" t="s">
        <v>45</v>
      </c>
      <c r="J8" s="35" t="s">
        <v>47</v>
      </c>
      <c r="K8" s="36" t="s">
        <v>6</v>
      </c>
      <c r="L8" s="38"/>
      <c r="M8" s="11" t="s">
        <v>7</v>
      </c>
      <c r="N8" s="11"/>
      <c r="O8" s="11"/>
    </row>
    <row r="9" spans="1:15" ht="12.75">
      <c r="A9" s="20"/>
      <c r="B9" s="22" t="s">
        <v>40</v>
      </c>
      <c r="C9" s="26" t="s">
        <v>52</v>
      </c>
      <c r="D9" s="26" t="s">
        <v>44</v>
      </c>
      <c r="E9" s="26" t="s">
        <v>43</v>
      </c>
      <c r="F9" s="39" t="s">
        <v>0</v>
      </c>
      <c r="G9" s="24" t="s">
        <v>1</v>
      </c>
      <c r="H9" s="24" t="s">
        <v>2</v>
      </c>
      <c r="I9" s="41" t="s">
        <v>5</v>
      </c>
      <c r="J9" s="36" t="s">
        <v>46</v>
      </c>
      <c r="K9" s="37" t="s">
        <v>35</v>
      </c>
      <c r="L9" s="38"/>
      <c r="M9" s="13" t="s">
        <v>17</v>
      </c>
      <c r="N9" s="13" t="s">
        <v>19</v>
      </c>
      <c r="O9" s="13" t="s">
        <v>18</v>
      </c>
    </row>
    <row r="10" spans="1:15" ht="12.75">
      <c r="A10" s="20"/>
      <c r="B10" s="21" t="s">
        <v>9</v>
      </c>
      <c r="C10" s="23">
        <f>(1-F4)/2</f>
        <v>0.3623322410293054</v>
      </c>
      <c r="D10" s="23">
        <f>(1-rec)*(1-rec2)*0.5</f>
        <v>0.3487461320235625</v>
      </c>
      <c r="E10" s="23">
        <f>D10/C10</f>
        <v>0.9625037259528776</v>
      </c>
      <c r="F10" s="40">
        <f>E10*p</f>
        <v>0</v>
      </c>
      <c r="G10" s="23">
        <f>E10*(1-p)+(1-E10)*p</f>
        <v>0.9625037259528776</v>
      </c>
      <c r="H10" s="23">
        <f>(1-E10)*(1-p)</f>
        <v>0.03749627404712241</v>
      </c>
      <c r="I10" s="40">
        <f>F10*F$8+G10*G$8+H10*H$8</f>
        <v>9.981251862976439</v>
      </c>
      <c r="J10" s="27">
        <v>39</v>
      </c>
      <c r="K10" s="16">
        <v>10.108585548332288</v>
      </c>
      <c r="L10" s="38" t="s">
        <v>5</v>
      </c>
      <c r="M10" s="12">
        <f>I10-I13</f>
        <v>0.46250372595287814</v>
      </c>
      <c r="N10" s="12">
        <f>(C10*I10+C11*I11-C12*I12-C13*I13)/0.5</f>
        <v>0.33516002301782066</v>
      </c>
      <c r="O10" s="12">
        <f>(C10*I10-C11*I11+C12*I12-C13*I13)/0.5</f>
        <v>0.3351600230178189</v>
      </c>
    </row>
    <row r="11" spans="1:15" ht="12.75">
      <c r="A11" s="20"/>
      <c r="B11" s="21" t="s">
        <v>10</v>
      </c>
      <c r="C11" s="23">
        <f>F4/2</f>
        <v>0.1376677589706946</v>
      </c>
      <c r="D11" s="23">
        <f>(1-rec)*rec2*0.5</f>
        <v>0.06883387948534729</v>
      </c>
      <c r="E11" s="23">
        <f>D11/C11</f>
        <v>0.4999999999999999</v>
      </c>
      <c r="F11" s="40">
        <f>E11*p</f>
        <v>0</v>
      </c>
      <c r="G11" s="23">
        <f>E11*(1-p)+(1-E11)*p</f>
        <v>0.4999999999999999</v>
      </c>
      <c r="H11" s="23">
        <f>(1-E11)*(1-p)</f>
        <v>0.5000000000000001</v>
      </c>
      <c r="I11" s="40">
        <f>F11*F$8+G11*G$8+H11*H$8</f>
        <v>9.75</v>
      </c>
      <c r="J11" s="27">
        <v>12</v>
      </c>
      <c r="K11" s="16">
        <v>9.098515231224907</v>
      </c>
      <c r="L11" s="45" t="s">
        <v>36</v>
      </c>
      <c r="M11" s="46">
        <f>K10-K13</f>
        <v>0.4781645169754505</v>
      </c>
      <c r="N11" s="46">
        <f>(C10*K10+C11*K11-C12*K12-C13*K13)/0.5</f>
        <v>0.32402640676977423</v>
      </c>
      <c r="O11" s="46">
        <f>(C10*K10-C11*K11+C12*K12-C13*K13)/0.5</f>
        <v>0.36899127729586834</v>
      </c>
    </row>
    <row r="12" spans="1:15" ht="12.75">
      <c r="A12" s="20"/>
      <c r="B12" s="21" t="s">
        <v>11</v>
      </c>
      <c r="C12" s="23">
        <f>F4/2</f>
        <v>0.1376677589706946</v>
      </c>
      <c r="D12" s="23">
        <f>rec*(1-rec2)*0.5</f>
        <v>0.06883387948534729</v>
      </c>
      <c r="E12" s="23">
        <f>D12/C12</f>
        <v>0.4999999999999999</v>
      </c>
      <c r="F12" s="40">
        <f>E12*p</f>
        <v>0</v>
      </c>
      <c r="G12" s="23">
        <f>E12*(1-p)+(1-E12)*p</f>
        <v>0.4999999999999999</v>
      </c>
      <c r="H12" s="23">
        <f>(1-E12)*(1-p)</f>
        <v>0.5000000000000001</v>
      </c>
      <c r="I12" s="40">
        <f>F12*F$8+G12*G$8+H12*H$8</f>
        <v>9.75</v>
      </c>
      <c r="J12" s="27">
        <v>11</v>
      </c>
      <c r="K12" s="47">
        <v>9.180169917228161</v>
      </c>
      <c r="L12" s="20"/>
      <c r="M12" s="20"/>
      <c r="N12" s="25"/>
      <c r="O12" s="20"/>
    </row>
    <row r="13" spans="1:15" ht="12.75">
      <c r="A13" s="20"/>
      <c r="B13" s="22" t="s">
        <v>12</v>
      </c>
      <c r="C13" s="42">
        <f>(1-F4)/2</f>
        <v>0.3623322410293054</v>
      </c>
      <c r="D13" s="42">
        <f>rec*rec2*0.5</f>
        <v>0.013586109005742872</v>
      </c>
      <c r="E13" s="42">
        <f>D13/C13</f>
        <v>0.03749627404712248</v>
      </c>
      <c r="F13" s="43">
        <f>E13*p</f>
        <v>0</v>
      </c>
      <c r="G13" s="42">
        <f>E13*(1-p)+(1-E13)*p</f>
        <v>0.03749627404712248</v>
      </c>
      <c r="H13" s="42">
        <f>(1-E13)*(1-p)</f>
        <v>0.9625037259528775</v>
      </c>
      <c r="I13" s="43">
        <f>F13*F$8+G13*G$8+H13*H$8</f>
        <v>9.518748137023561</v>
      </c>
      <c r="J13" s="44">
        <v>38</v>
      </c>
      <c r="K13" s="48">
        <v>9.630421031356837</v>
      </c>
      <c r="L13" s="20"/>
      <c r="M13" s="20"/>
      <c r="N13" s="20"/>
      <c r="O13" s="20"/>
    </row>
    <row r="14" spans="1:16" ht="13.5" thickBot="1">
      <c r="A14" s="20"/>
      <c r="B14" s="20"/>
      <c r="C14" s="20"/>
      <c r="D14" s="20"/>
      <c r="E14" s="20"/>
      <c r="F14" s="20"/>
      <c r="G14" s="20"/>
      <c r="H14" s="20"/>
      <c r="I14" s="20"/>
      <c r="J14" s="20"/>
      <c r="K14" s="20"/>
      <c r="L14" s="20"/>
      <c r="M14" s="20"/>
      <c r="N14" s="20"/>
      <c r="O14" s="20"/>
      <c r="P14" s="20"/>
    </row>
    <row r="15" spans="1:16" ht="12.75">
      <c r="A15" s="62"/>
      <c r="B15" s="63"/>
      <c r="C15" s="20"/>
      <c r="D15" s="20"/>
      <c r="E15" s="20"/>
      <c r="F15" s="20"/>
      <c r="G15" s="20"/>
      <c r="H15" s="20"/>
      <c r="I15" s="20"/>
      <c r="J15" s="20"/>
      <c r="K15" s="20"/>
      <c r="L15" s="20"/>
      <c r="M15" s="20"/>
      <c r="N15" s="20"/>
      <c r="O15" s="20"/>
      <c r="P15" s="20"/>
    </row>
    <row r="16" spans="1:16" ht="15.75">
      <c r="A16" s="64"/>
      <c r="B16" s="65"/>
      <c r="C16" s="49"/>
      <c r="D16" s="49"/>
      <c r="E16" s="56"/>
      <c r="F16" s="49"/>
      <c r="G16" s="50"/>
      <c r="H16" s="50"/>
      <c r="I16" s="20"/>
      <c r="J16" s="57"/>
      <c r="K16" s="20"/>
      <c r="L16" s="20"/>
      <c r="M16" s="20"/>
      <c r="N16" s="20"/>
      <c r="O16" s="20"/>
      <c r="P16" s="20"/>
    </row>
    <row r="17" spans="1:16" ht="12.75">
      <c r="A17" s="66" t="s">
        <v>38</v>
      </c>
      <c r="B17" s="67"/>
      <c r="C17" s="14"/>
      <c r="D17" s="14"/>
      <c r="E17" s="14"/>
      <c r="F17" s="14"/>
      <c r="G17" s="44" t="s">
        <v>49</v>
      </c>
      <c r="H17" s="24" t="s">
        <v>39</v>
      </c>
      <c r="I17" s="11"/>
      <c r="J17" s="20"/>
      <c r="K17" s="20"/>
      <c r="L17" s="20"/>
      <c r="M17" s="20"/>
      <c r="N17" s="20"/>
      <c r="O17" s="20"/>
      <c r="P17" s="20"/>
    </row>
    <row r="18" spans="1:16" ht="12.75">
      <c r="A18" s="68">
        <v>1</v>
      </c>
      <c r="B18" s="67" t="s">
        <v>24</v>
      </c>
      <c r="C18" s="1" t="s">
        <v>29</v>
      </c>
      <c r="D18" s="1"/>
      <c r="E18" s="1"/>
      <c r="F18" s="4">
        <v>0.22</v>
      </c>
      <c r="G18" s="1"/>
      <c r="H18" s="55">
        <f>A3</f>
        <v>0.2</v>
      </c>
      <c r="I18" s="20"/>
      <c r="J18" s="20"/>
      <c r="K18" s="20"/>
      <c r="L18" s="20"/>
      <c r="M18" s="20"/>
      <c r="N18" s="20"/>
      <c r="O18" s="20"/>
      <c r="P18" s="20"/>
    </row>
    <row r="19" spans="1:16" ht="12.75">
      <c r="A19" s="68">
        <v>100</v>
      </c>
      <c r="B19" s="67" t="s">
        <v>25</v>
      </c>
      <c r="C19" s="1" t="s">
        <v>101</v>
      </c>
      <c r="D19" s="1"/>
      <c r="E19" s="1"/>
      <c r="F19" s="4">
        <v>3.7766701994528944</v>
      </c>
      <c r="G19" s="108" t="s">
        <v>80</v>
      </c>
      <c r="H19" s="2"/>
      <c r="I19" s="20"/>
      <c r="J19" s="20"/>
      <c r="K19" s="20"/>
      <c r="L19" s="20"/>
      <c r="M19" s="20"/>
      <c r="N19" s="20"/>
      <c r="O19" s="20"/>
      <c r="P19" s="20"/>
    </row>
    <row r="20" spans="1:16" ht="13.5" thickBot="1">
      <c r="A20" s="69">
        <v>10</v>
      </c>
      <c r="B20" s="70" t="s">
        <v>30</v>
      </c>
      <c r="C20" s="9" t="s">
        <v>32</v>
      </c>
      <c r="D20" s="1" t="s">
        <v>13</v>
      </c>
      <c r="E20" s="1"/>
      <c r="F20" s="4"/>
      <c r="G20" s="109">
        <f>FINV(0.01,1,A19)</f>
        <v>6.895334081491455</v>
      </c>
      <c r="H20" s="55"/>
      <c r="I20" s="20"/>
      <c r="J20" s="57"/>
      <c r="K20" s="20"/>
      <c r="L20" s="20"/>
      <c r="M20" s="20"/>
      <c r="N20" s="20"/>
      <c r="O20" s="20"/>
      <c r="P20" s="20"/>
    </row>
    <row r="21" spans="1:16" ht="12.75">
      <c r="A21" s="51"/>
      <c r="B21" s="59" t="s">
        <v>56</v>
      </c>
      <c r="C21" s="9" t="s">
        <v>31</v>
      </c>
      <c r="D21" s="1" t="s">
        <v>50</v>
      </c>
      <c r="E21" s="1"/>
      <c r="F21" s="4">
        <v>9.439412348616727</v>
      </c>
      <c r="G21" s="16">
        <v>0.029554291745969085</v>
      </c>
      <c r="H21" s="55">
        <f>A20+p*(d*a)+(1-p)*(-a)</f>
        <v>9.5</v>
      </c>
      <c r="I21" s="20"/>
      <c r="J21" s="20"/>
      <c r="K21" s="20"/>
      <c r="L21" s="20"/>
      <c r="M21" s="20"/>
      <c r="N21" s="20"/>
      <c r="O21" s="20"/>
      <c r="P21" s="20"/>
    </row>
    <row r="22" spans="1:16" ht="12.75">
      <c r="A22" s="52"/>
      <c r="B22" s="59" t="s">
        <v>57</v>
      </c>
      <c r="C22" s="10"/>
      <c r="D22" s="1" t="s">
        <v>51</v>
      </c>
      <c r="E22" s="1"/>
      <c r="F22" s="4">
        <v>0.5239331077387916</v>
      </c>
      <c r="G22" s="16">
        <v>0.07042413298887194</v>
      </c>
      <c r="H22" s="23">
        <f>F5</f>
        <v>0.5</v>
      </c>
      <c r="I22" s="20"/>
      <c r="J22" s="20"/>
      <c r="K22" s="20"/>
      <c r="L22" s="20"/>
      <c r="M22" s="20"/>
      <c r="N22" s="20"/>
      <c r="O22" s="20"/>
      <c r="P22" s="20"/>
    </row>
    <row r="23" spans="1:16" ht="12.75">
      <c r="A23" s="20"/>
      <c r="B23" s="59"/>
      <c r="C23" s="9" t="s">
        <v>34</v>
      </c>
      <c r="D23" s="1"/>
      <c r="E23" s="1"/>
      <c r="F23" s="4">
        <v>1.3584776831056369</v>
      </c>
      <c r="G23" s="1"/>
      <c r="H23" s="55">
        <f>A18</f>
        <v>1</v>
      </c>
      <c r="I23" s="20"/>
      <c r="J23" s="20"/>
      <c r="K23" s="20"/>
      <c r="L23" s="20"/>
      <c r="M23" s="20"/>
      <c r="N23" s="20"/>
      <c r="O23" s="20"/>
      <c r="P23" s="20"/>
    </row>
    <row r="24" spans="1:16" ht="12.75">
      <c r="A24" s="20"/>
      <c r="B24" s="20"/>
      <c r="C24" s="20"/>
      <c r="D24" s="20"/>
      <c r="E24" s="20"/>
      <c r="F24" s="20"/>
      <c r="G24" s="20"/>
      <c r="H24" s="20"/>
      <c r="I24" s="20"/>
      <c r="J24" s="20"/>
      <c r="K24" s="20"/>
      <c r="L24" s="20"/>
      <c r="M24" s="20"/>
      <c r="N24" s="20"/>
      <c r="O24" s="20"/>
      <c r="P24" s="20"/>
    </row>
    <row r="25" spans="1:16" ht="12.75">
      <c r="A25" s="59" t="s">
        <v>58</v>
      </c>
      <c r="B25" s="59"/>
      <c r="C25" s="1" t="s">
        <v>54</v>
      </c>
      <c r="D25" s="1"/>
      <c r="E25" s="58">
        <v>2.120391260233566</v>
      </c>
      <c r="F25" s="20"/>
      <c r="G25" s="20"/>
      <c r="H25" s="20"/>
      <c r="I25" s="20"/>
      <c r="J25" s="20"/>
      <c r="K25" s="20"/>
      <c r="L25" s="20"/>
      <c r="M25" s="20"/>
      <c r="N25" s="20"/>
      <c r="O25" s="20"/>
      <c r="P25" s="20"/>
    </row>
    <row r="26" spans="1:32" ht="12.75">
      <c r="A26" s="59" t="s">
        <v>59</v>
      </c>
      <c r="B26" s="59"/>
      <c r="C26" s="1" t="s">
        <v>55</v>
      </c>
      <c r="D26" s="1"/>
      <c r="E26" s="58">
        <v>2.956276694200776</v>
      </c>
      <c r="F26" s="20"/>
      <c r="G26" s="20"/>
      <c r="H26" s="20"/>
      <c r="I26" s="20"/>
      <c r="J26" s="20"/>
      <c r="K26" s="20"/>
      <c r="L26" s="20"/>
      <c r="M26" s="20"/>
      <c r="N26" s="20"/>
      <c r="O26" s="20"/>
      <c r="P26" s="20"/>
      <c r="AF26">
        <v>0</v>
      </c>
    </row>
    <row r="27" spans="1:32" ht="12.75">
      <c r="A27" s="53" t="s">
        <v>48</v>
      </c>
      <c r="B27" s="54"/>
      <c r="C27" s="1" t="s">
        <v>62</v>
      </c>
      <c r="D27" s="1"/>
      <c r="E27" s="58">
        <v>3.372060748852804</v>
      </c>
      <c r="F27" s="4">
        <v>0.19769546143753608</v>
      </c>
      <c r="G27" s="4">
        <v>0.518875739713039</v>
      </c>
      <c r="H27" s="20"/>
      <c r="I27" s="20"/>
      <c r="J27" s="20"/>
      <c r="K27" s="20"/>
      <c r="L27" s="20"/>
      <c r="M27" s="20"/>
      <c r="N27" s="20"/>
      <c r="O27" s="20"/>
      <c r="P27" s="20"/>
      <c r="AF27">
        <v>0.026000000000000002</v>
      </c>
    </row>
    <row r="28" spans="1:32" ht="12.75">
      <c r="A28" t="s">
        <v>26</v>
      </c>
      <c r="B28" s="20"/>
      <c r="C28" s="20"/>
      <c r="D28" s="20"/>
      <c r="E28" s="20"/>
      <c r="F28" s="27" t="s">
        <v>65</v>
      </c>
      <c r="G28" s="27" t="s">
        <v>64</v>
      </c>
      <c r="H28" s="20"/>
      <c r="I28" s="20"/>
      <c r="J28" s="20"/>
      <c r="K28" s="20"/>
      <c r="L28" s="20"/>
      <c r="M28" s="20"/>
      <c r="N28" s="20"/>
      <c r="O28" s="20"/>
      <c r="P28" s="20"/>
      <c r="AF28">
        <v>0.052000000000000005</v>
      </c>
    </row>
    <row r="29" spans="1:32" ht="12.75">
      <c r="A29" s="7" t="s">
        <v>28</v>
      </c>
      <c r="B29" s="7" t="s">
        <v>60</v>
      </c>
      <c r="C29" s="7" t="s">
        <v>33</v>
      </c>
      <c r="D29" s="34" t="s">
        <v>27</v>
      </c>
      <c r="E29" s="7" t="s">
        <v>61</v>
      </c>
      <c r="F29" s="20"/>
      <c r="G29" s="20"/>
      <c r="H29" s="20"/>
      <c r="I29" s="20"/>
      <c r="J29" s="20"/>
      <c r="K29" s="20"/>
      <c r="L29" s="20"/>
      <c r="M29" s="20"/>
      <c r="N29" s="20"/>
      <c r="O29" s="20"/>
      <c r="P29" s="20"/>
      <c r="AF29">
        <v>0.07800000000000001</v>
      </c>
    </row>
    <row r="30" spans="1:32" ht="12.75">
      <c r="A30" s="151">
        <v>0</v>
      </c>
      <c r="B30" s="112">
        <v>2.140589579820589</v>
      </c>
      <c r="C30" s="112">
        <v>2.120391260233566</v>
      </c>
      <c r="D30" s="152">
        <v>2.125352433419039</v>
      </c>
      <c r="E30" s="112">
        <v>0.4615144169667684</v>
      </c>
      <c r="F30" s="20"/>
      <c r="G30" s="20"/>
      <c r="H30" s="20"/>
      <c r="I30" s="20"/>
      <c r="J30" s="20"/>
      <c r="K30" s="20"/>
      <c r="L30" s="20"/>
      <c r="M30" s="20"/>
      <c r="N30" s="20"/>
      <c r="O30" s="20"/>
      <c r="P30" s="20"/>
      <c r="AF30">
        <v>0.10400000000000001</v>
      </c>
    </row>
    <row r="31" spans="1:32" ht="12.75">
      <c r="A31" s="151">
        <v>0.02</v>
      </c>
      <c r="B31" s="112">
        <v>2.267519606603444</v>
      </c>
      <c r="C31" s="112">
        <v>2.247554786951527</v>
      </c>
      <c r="D31" s="152">
        <v>2.3278179124696976</v>
      </c>
      <c r="E31" s="112">
        <v>0.5054792371305682</v>
      </c>
      <c r="F31" s="34"/>
      <c r="G31" s="20"/>
      <c r="H31" s="20"/>
      <c r="I31" s="20"/>
      <c r="J31" s="20"/>
      <c r="K31" s="20"/>
      <c r="L31" s="20"/>
      <c r="M31" s="20"/>
      <c r="N31" s="20"/>
      <c r="O31" s="20"/>
      <c r="P31" s="20"/>
      <c r="AF31">
        <v>0.13</v>
      </c>
    </row>
    <row r="32" spans="1:32" ht="12.75">
      <c r="A32" s="151">
        <v>0.04</v>
      </c>
      <c r="B32" s="112">
        <v>2.399472627892055</v>
      </c>
      <c r="C32" s="112">
        <v>2.3799217761755833</v>
      </c>
      <c r="D32" s="152">
        <v>2.53706299029443</v>
      </c>
      <c r="E32" s="112">
        <v>0.5509162284629171</v>
      </c>
      <c r="F32" s="25"/>
      <c r="G32" s="20"/>
      <c r="H32" s="20"/>
      <c r="I32" s="20"/>
      <c r="J32" s="20"/>
      <c r="K32" s="20"/>
      <c r="L32" s="20"/>
      <c r="M32" s="20"/>
      <c r="N32" s="20"/>
      <c r="O32" s="20"/>
      <c r="P32" s="20"/>
      <c r="AF32">
        <v>0.15600000000000003</v>
      </c>
    </row>
    <row r="33" spans="1:32" ht="12.75">
      <c r="A33" s="151">
        <v>0.06</v>
      </c>
      <c r="B33" s="112">
        <v>2.534576335723657</v>
      </c>
      <c r="C33" s="112">
        <v>2.5156304254797655</v>
      </c>
      <c r="D33" s="152">
        <v>2.747786009766969</v>
      </c>
      <c r="E33" s="112">
        <v>0.5966741507463746</v>
      </c>
      <c r="F33" s="25"/>
      <c r="G33" s="20"/>
      <c r="H33" s="20"/>
      <c r="I33" s="20"/>
      <c r="J33" s="20"/>
      <c r="K33" s="20"/>
      <c r="L33" s="20"/>
      <c r="M33" s="20"/>
      <c r="N33" s="20"/>
      <c r="O33" s="20"/>
      <c r="P33" s="20"/>
      <c r="AF33">
        <v>0.18200000000000002</v>
      </c>
    </row>
    <row r="34" spans="1:32" ht="12.75">
      <c r="A34" s="151">
        <v>0.08</v>
      </c>
      <c r="B34" s="112">
        <v>2.670369872195129</v>
      </c>
      <c r="C34" s="112">
        <v>2.6522168715351886</v>
      </c>
      <c r="D34" s="152">
        <v>2.9537706734053586</v>
      </c>
      <c r="E34" s="112">
        <v>0.6414031521337997</v>
      </c>
      <c r="F34" s="25"/>
      <c r="G34" s="20"/>
      <c r="H34" s="20"/>
      <c r="I34" s="20"/>
      <c r="J34" s="20"/>
      <c r="K34" s="20"/>
      <c r="L34" s="20"/>
      <c r="M34" s="20"/>
      <c r="N34" s="20"/>
      <c r="O34" s="20"/>
      <c r="P34" s="20"/>
      <c r="AF34">
        <v>0.20800000000000002</v>
      </c>
    </row>
    <row r="35" spans="1:32" ht="12.75">
      <c r="A35" s="151">
        <v>0.1</v>
      </c>
      <c r="B35" s="112">
        <v>2.803823507339806</v>
      </c>
      <c r="C35" s="112">
        <v>2.786630583847469</v>
      </c>
      <c r="D35" s="152">
        <v>3.1483313318628916</v>
      </c>
      <c r="E35" s="112">
        <v>0.6836514623155846</v>
      </c>
      <c r="F35" s="25"/>
      <c r="G35" s="20"/>
      <c r="H35" s="20"/>
      <c r="I35" s="20"/>
      <c r="J35" s="20"/>
      <c r="K35" s="20"/>
      <c r="L35" s="20"/>
      <c r="M35" s="20"/>
      <c r="N35" s="20"/>
      <c r="O35" s="20"/>
      <c r="P35" s="20"/>
      <c r="AF35">
        <v>0.234</v>
      </c>
    </row>
    <row r="36" spans="1:32" ht="12.75">
      <c r="A36" s="151">
        <v>0.12</v>
      </c>
      <c r="B36" s="112">
        <v>2.9314349659922003</v>
      </c>
      <c r="C36" s="112">
        <v>2.9153279721043632</v>
      </c>
      <c r="D36" s="152">
        <v>3.3248744755891266</v>
      </c>
      <c r="E36" s="152">
        <v>0.7219873188846628</v>
      </c>
      <c r="F36" s="20"/>
      <c r="H36" s="20"/>
      <c r="I36" s="20"/>
      <c r="J36" s="20"/>
      <c r="K36" s="20"/>
      <c r="L36" s="20"/>
      <c r="M36" s="20"/>
      <c r="N36" s="20"/>
      <c r="O36" s="20"/>
      <c r="P36" s="20"/>
      <c r="AF36">
        <v>0.26</v>
      </c>
    </row>
    <row r="37" spans="1:16" ht="12.75">
      <c r="A37" s="151">
        <v>0.14</v>
      </c>
      <c r="B37" s="112">
        <v>3.049414881856923</v>
      </c>
      <c r="C37" s="112">
        <v>3.0344580521061673</v>
      </c>
      <c r="D37" s="152">
        <v>3.477482488858925</v>
      </c>
      <c r="E37" s="152">
        <v>0.7551257279133087</v>
      </c>
      <c r="F37" s="20"/>
      <c r="G37" s="20"/>
      <c r="H37" s="20"/>
      <c r="I37" s="20"/>
      <c r="J37" s="20"/>
      <c r="K37" s="20"/>
      <c r="L37" s="20"/>
      <c r="M37" s="20"/>
      <c r="N37" s="20"/>
      <c r="O37" s="20"/>
      <c r="P37" s="20"/>
    </row>
    <row r="38" spans="1:16" ht="12.75">
      <c r="A38" s="151">
        <v>0.16</v>
      </c>
      <c r="B38" s="112">
        <v>3.1539575262626225</v>
      </c>
      <c r="C38" s="112">
        <v>3.140137376670161</v>
      </c>
      <c r="D38" s="152">
        <v>3.601411664002228</v>
      </c>
      <c r="E38" s="152">
        <v>0.7820366063690878</v>
      </c>
      <c r="F38" s="20"/>
      <c r="G38" s="20"/>
      <c r="H38" s="20"/>
      <c r="I38" s="20"/>
      <c r="J38" s="20"/>
      <c r="K38" s="20"/>
      <c r="L38" s="20"/>
      <c r="M38" s="20"/>
      <c r="N38" s="20"/>
      <c r="O38" s="20"/>
      <c r="P38" s="20"/>
    </row>
    <row r="39" spans="1:16" ht="12.75">
      <c r="A39" s="151">
        <v>0.18</v>
      </c>
      <c r="B39" s="112">
        <v>3.2415707412738097</v>
      </c>
      <c r="C39" s="112">
        <v>3.2287883319978787</v>
      </c>
      <c r="D39" s="152">
        <v>3.6934168300712145</v>
      </c>
      <c r="E39" s="152">
        <v>0.8020152743342643</v>
      </c>
      <c r="F39" s="20"/>
      <c r="G39" s="20"/>
      <c r="H39" s="20"/>
      <c r="I39" s="20"/>
      <c r="J39" s="20"/>
      <c r="K39" s="20"/>
      <c r="L39" s="20"/>
      <c r="M39" s="20"/>
      <c r="N39" s="20"/>
      <c r="O39" s="20"/>
      <c r="P39" s="20"/>
    </row>
    <row r="40" spans="1:16" ht="12.75">
      <c r="A40" s="151">
        <v>0.2</v>
      </c>
      <c r="B40" s="112">
        <v>3.3094170811744696</v>
      </c>
      <c r="C40" s="112">
        <v>3.2974916635194345</v>
      </c>
      <c r="D40" s="152">
        <v>3.751866071239874</v>
      </c>
      <c r="E40" s="152">
        <v>0.814707365789755</v>
      </c>
      <c r="F40" s="20"/>
      <c r="G40" s="20"/>
      <c r="H40" s="20"/>
      <c r="I40" s="20"/>
      <c r="J40" s="20"/>
      <c r="K40" s="20"/>
      <c r="L40" s="20"/>
      <c r="M40" s="20"/>
      <c r="N40" s="20"/>
      <c r="O40" s="20"/>
      <c r="P40" s="20"/>
    </row>
    <row r="41" spans="1:32" ht="12.75">
      <c r="A41" s="151">
        <v>0.22</v>
      </c>
      <c r="B41" s="112">
        <v>3.3556052621984094</v>
      </c>
      <c r="C41" s="112">
        <v>3.3442899391458467</v>
      </c>
      <c r="D41" s="152">
        <v>3.7766701994528944</v>
      </c>
      <c r="E41" s="152">
        <v>0.8200935137954227</v>
      </c>
      <c r="F41" s="20"/>
      <c r="G41" s="20"/>
      <c r="H41" s="20"/>
      <c r="I41" s="20"/>
      <c r="AF41">
        <v>0</v>
      </c>
    </row>
    <row r="42" spans="1:32" ht="12.75">
      <c r="A42" s="151">
        <v>0.24</v>
      </c>
      <c r="B42" s="112">
        <v>3.3793745078465323</v>
      </c>
      <c r="C42" s="112">
        <v>3.368381575458509</v>
      </c>
      <c r="D42" s="152">
        <v>3.7690942726986805</v>
      </c>
      <c r="E42" s="152">
        <v>0.8184484222030936</v>
      </c>
      <c r="F42" s="20"/>
      <c r="G42" s="20"/>
      <c r="H42" s="20"/>
      <c r="I42" s="20"/>
      <c r="AF42">
        <v>0.026000000000000002</v>
      </c>
    </row>
    <row r="43" spans="1:32" ht="12.75">
      <c r="A43" s="151">
        <v>0.26</v>
      </c>
      <c r="B43" s="112">
        <v>3.3811357381942986</v>
      </c>
      <c r="C43" s="112">
        <v>3.3701669218798305</v>
      </c>
      <c r="D43" s="152">
        <v>3.73152378491352</v>
      </c>
      <c r="E43" s="152">
        <v>0.8102900944393392</v>
      </c>
      <c r="F43" s="20"/>
      <c r="G43" s="20"/>
      <c r="H43" s="20"/>
      <c r="I43" s="20"/>
      <c r="AF43">
        <v>0.052000000000000005</v>
      </c>
    </row>
    <row r="44" spans="1:32" ht="12.75">
      <c r="A44" s="151">
        <v>0.28</v>
      </c>
      <c r="B44" s="112">
        <v>3.3623664007890692</v>
      </c>
      <c r="C44" s="112">
        <v>3.3511421986851238</v>
      </c>
      <c r="D44" s="152">
        <v>3.6672305683031823</v>
      </c>
      <c r="E44" s="152">
        <v>0.7963289998404991</v>
      </c>
      <c r="F44" s="20"/>
      <c r="G44" s="20"/>
      <c r="H44" s="20"/>
      <c r="I44" s="20"/>
      <c r="AF44">
        <v>0.07800000000000001</v>
      </c>
    </row>
    <row r="45" spans="1:32" ht="12.75">
      <c r="A45" s="151">
        <v>0.3</v>
      </c>
      <c r="B45" s="112">
        <v>3.3253883949387566</v>
      </c>
      <c r="C45" s="112">
        <v>3.3136714957798485</v>
      </c>
      <c r="D45" s="152">
        <v>3.5801466691890482</v>
      </c>
      <c r="E45" s="152">
        <v>0.7774189714165551</v>
      </c>
      <c r="F45" s="20"/>
      <c r="G45" s="20"/>
      <c r="H45" s="20"/>
      <c r="I45" s="20"/>
      <c r="AF45">
        <v>0.10400000000000001</v>
      </c>
    </row>
    <row r="46" spans="1:32" ht="12.75">
      <c r="A46" s="151">
        <v>0.32</v>
      </c>
      <c r="B46" s="112">
        <v>3.273079860131977</v>
      </c>
      <c r="C46" s="112">
        <v>3.2606896568813606</v>
      </c>
      <c r="D46" s="152">
        <v>3.474633229791607</v>
      </c>
      <c r="E46" s="152">
        <v>0.7545070191680842</v>
      </c>
      <c r="F46" s="20"/>
      <c r="G46" s="20"/>
      <c r="H46" s="20"/>
      <c r="I46" s="20"/>
      <c r="AF46">
        <v>0.13</v>
      </c>
    </row>
    <row r="47" spans="1:32" ht="12.75">
      <c r="A47" s="153">
        <v>0.34</v>
      </c>
      <c r="B47" s="154">
        <v>3.2085762599775838</v>
      </c>
      <c r="C47" s="154">
        <v>3.195393927823472</v>
      </c>
      <c r="D47" s="152">
        <v>3.355234516454459</v>
      </c>
      <c r="E47" s="152">
        <v>0.7285799179937484</v>
      </c>
      <c r="F47" s="20"/>
      <c r="G47" s="20"/>
      <c r="H47" s="20"/>
      <c r="I47" s="20"/>
      <c r="J47" s="20"/>
      <c r="K47" s="20"/>
      <c r="L47" s="20"/>
      <c r="M47" s="20"/>
      <c r="N47" s="20"/>
      <c r="O47" s="20"/>
      <c r="AF47">
        <v>0.15600000000000003</v>
      </c>
    </row>
    <row r="48" spans="1:32" ht="12.75">
      <c r="A48" s="153">
        <v>0.36</v>
      </c>
      <c r="B48" s="154">
        <v>3.1350061557772113</v>
      </c>
      <c r="C48" s="154">
        <v>3.120971750658208</v>
      </c>
      <c r="D48" s="152">
        <v>3.226425292312456</v>
      </c>
      <c r="E48" s="152">
        <v>0.7006093503621929</v>
      </c>
      <c r="F48" s="20"/>
      <c r="G48" s="20"/>
      <c r="H48" s="20"/>
      <c r="I48" s="20"/>
      <c r="J48" s="20"/>
      <c r="K48" s="20"/>
      <c r="L48" s="20"/>
      <c r="M48" s="20"/>
      <c r="N48" s="20"/>
      <c r="O48" s="20"/>
      <c r="AF48">
        <v>0.18200000000000002</v>
      </c>
    </row>
    <row r="49" spans="1:32" ht="12.75">
      <c r="A49" s="153">
        <v>0.38</v>
      </c>
      <c r="B49" s="154">
        <v>3.0552890472627428</v>
      </c>
      <c r="C49" s="154">
        <v>3.0403931576062844</v>
      </c>
      <c r="D49" s="152">
        <v>3.0923763070474024</v>
      </c>
      <c r="E49" s="152">
        <v>0.6715009830595213</v>
      </c>
      <c r="F49" s="20"/>
      <c r="G49" s="20"/>
      <c r="H49" s="20"/>
      <c r="I49" s="20"/>
      <c r="J49" s="20"/>
      <c r="K49" s="20"/>
      <c r="L49" s="20"/>
      <c r="M49" s="20"/>
      <c r="N49" s="20"/>
      <c r="O49" s="20"/>
      <c r="AF49">
        <v>0.20800000000000002</v>
      </c>
    </row>
    <row r="50" spans="1:32" ht="12.75">
      <c r="A50" s="153">
        <v>0.4</v>
      </c>
      <c r="B50" s="154">
        <v>2.9720040422877374</v>
      </c>
      <c r="C50" s="154">
        <v>2.956276694200776</v>
      </c>
      <c r="D50" s="152">
        <v>2.9567668958860054</v>
      </c>
      <c r="E50" s="152">
        <v>0.6420537735787494</v>
      </c>
      <c r="F50" s="20"/>
      <c r="G50" s="20"/>
      <c r="H50" s="20"/>
      <c r="I50" s="20"/>
      <c r="J50" s="20"/>
      <c r="K50" s="20"/>
      <c r="L50" s="20"/>
      <c r="M50" s="20"/>
      <c r="N50" s="20"/>
      <c r="O50" s="20"/>
      <c r="AF50">
        <v>0.234</v>
      </c>
    </row>
    <row r="51" spans="1:32" ht="12.75">
      <c r="A51" s="34"/>
      <c r="B51" s="155"/>
      <c r="C51" s="155"/>
      <c r="D51" s="34"/>
      <c r="E51" s="34"/>
      <c r="F51" s="20"/>
      <c r="G51" s="20"/>
      <c r="H51" s="20"/>
      <c r="I51" s="20"/>
      <c r="J51" s="20"/>
      <c r="K51" s="20"/>
      <c r="L51" s="20"/>
      <c r="M51" s="20"/>
      <c r="N51" s="20"/>
      <c r="O51" s="20"/>
      <c r="AF51">
        <v>0.26</v>
      </c>
    </row>
    <row r="52" spans="1:15" ht="12.75">
      <c r="A52" s="20"/>
      <c r="B52" s="25"/>
      <c r="C52" s="25"/>
      <c r="D52" s="20"/>
      <c r="E52" s="20"/>
      <c r="F52" s="20"/>
      <c r="G52" s="20"/>
      <c r="H52" s="20"/>
      <c r="I52" s="20"/>
      <c r="J52" s="20"/>
      <c r="K52" s="20"/>
      <c r="L52" s="20"/>
      <c r="M52" s="20"/>
      <c r="N52" s="20"/>
      <c r="O52" s="20"/>
    </row>
    <row r="53" spans="1:15" ht="12.75">
      <c r="A53" s="20"/>
      <c r="B53" s="25"/>
      <c r="C53" s="25"/>
      <c r="D53" s="20"/>
      <c r="E53" s="20"/>
      <c r="F53" s="20"/>
      <c r="G53" s="20"/>
      <c r="H53" s="20"/>
      <c r="I53" s="20"/>
      <c r="J53" s="20"/>
      <c r="K53" s="20"/>
      <c r="L53" s="20"/>
      <c r="M53" s="20"/>
      <c r="N53" s="20"/>
      <c r="O53" s="20"/>
    </row>
    <row r="54" spans="1:15" ht="12.75">
      <c r="A54" s="20"/>
      <c r="B54" s="25"/>
      <c r="C54" s="25"/>
      <c r="D54" s="20"/>
      <c r="E54" s="20"/>
      <c r="F54" s="20"/>
      <c r="G54" s="20"/>
      <c r="H54" s="20"/>
      <c r="I54" s="20"/>
      <c r="J54" s="20"/>
      <c r="K54" s="20"/>
      <c r="L54" s="20"/>
      <c r="M54" s="20"/>
      <c r="N54" s="20"/>
      <c r="O54" s="20"/>
    </row>
    <row r="55" spans="1:15" ht="12.75">
      <c r="A55" s="20"/>
      <c r="B55" s="25"/>
      <c r="C55" s="25"/>
      <c r="D55" s="20"/>
      <c r="E55" s="20"/>
      <c r="F55" s="20"/>
      <c r="G55" s="20"/>
      <c r="H55" s="20"/>
      <c r="I55" s="20"/>
      <c r="J55" s="20"/>
      <c r="K55" s="20"/>
      <c r="L55" s="20"/>
      <c r="M55" s="20"/>
      <c r="N55" s="20"/>
      <c r="O55" s="20"/>
    </row>
    <row r="56" spans="2:15" ht="15">
      <c r="B56" s="156" t="s">
        <v>102</v>
      </c>
      <c r="C56" s="157"/>
      <c r="D56" s="158"/>
      <c r="E56" s="20"/>
      <c r="F56" s="20"/>
      <c r="G56" s="20"/>
      <c r="H56" s="20"/>
      <c r="I56" s="20"/>
      <c r="J56" s="20"/>
      <c r="K56" s="20"/>
      <c r="L56" s="20"/>
      <c r="M56" s="20"/>
      <c r="N56" s="20"/>
      <c r="O56" s="20"/>
    </row>
    <row r="57" spans="1:15" ht="12.75">
      <c r="A57" s="20"/>
      <c r="B57" s="25"/>
      <c r="C57" s="25"/>
      <c r="D57" s="20"/>
      <c r="E57" s="20"/>
      <c r="F57" s="20"/>
      <c r="G57" s="20"/>
      <c r="H57" s="20"/>
      <c r="I57" s="20"/>
      <c r="J57" s="20"/>
      <c r="K57" s="20"/>
      <c r="L57" s="20"/>
      <c r="M57" s="20"/>
      <c r="N57" s="20"/>
      <c r="O57" s="20"/>
    </row>
    <row r="58" spans="1:15" ht="12.75">
      <c r="A58" s="20"/>
      <c r="B58" s="25"/>
      <c r="C58" s="25"/>
      <c r="D58" s="20"/>
      <c r="E58" s="20"/>
      <c r="F58" s="20"/>
      <c r="G58" s="20"/>
      <c r="H58" s="20"/>
      <c r="I58" s="20"/>
      <c r="J58" s="20"/>
      <c r="K58" s="20"/>
      <c r="L58" s="20"/>
      <c r="M58" s="20"/>
      <c r="N58" s="20"/>
      <c r="O58" s="20"/>
    </row>
    <row r="59" spans="1:15" ht="12.75">
      <c r="A59" s="20"/>
      <c r="B59" s="25"/>
      <c r="C59" s="25"/>
      <c r="D59" s="20"/>
      <c r="E59" s="20"/>
      <c r="F59" s="20"/>
      <c r="G59" s="20"/>
      <c r="H59" s="20"/>
      <c r="I59" s="20"/>
      <c r="J59" s="20"/>
      <c r="K59" s="20"/>
      <c r="L59" s="20"/>
      <c r="M59" s="20"/>
      <c r="N59" s="20"/>
      <c r="O59" s="20"/>
    </row>
    <row r="60" spans="1:15" ht="12.75">
      <c r="A60" s="20"/>
      <c r="B60" s="25"/>
      <c r="C60" s="25"/>
      <c r="D60" s="20"/>
      <c r="E60" s="20"/>
      <c r="F60" s="20"/>
      <c r="G60" s="20"/>
      <c r="H60" s="20"/>
      <c r="I60" s="20"/>
      <c r="J60" s="20"/>
      <c r="K60" s="20"/>
      <c r="L60" s="20"/>
      <c r="M60" s="20"/>
      <c r="N60" s="20"/>
      <c r="O60" s="20"/>
    </row>
    <row r="61" spans="1:15" ht="12.75">
      <c r="A61" s="20"/>
      <c r="B61" s="25"/>
      <c r="C61" s="25"/>
      <c r="D61" s="20"/>
      <c r="E61" s="20"/>
      <c r="F61" s="20"/>
      <c r="G61" s="20"/>
      <c r="H61" s="20"/>
      <c r="I61" s="20"/>
      <c r="J61" s="20"/>
      <c r="K61" s="20"/>
      <c r="L61" s="20"/>
      <c r="M61" s="20"/>
      <c r="N61" s="20"/>
      <c r="O61" s="20"/>
    </row>
    <row r="62" spans="1:15" ht="12.75">
      <c r="A62" s="20"/>
      <c r="B62" s="25"/>
      <c r="C62" s="25"/>
      <c r="D62" s="20"/>
      <c r="E62" s="20"/>
      <c r="F62" s="20"/>
      <c r="G62" s="20"/>
      <c r="H62" s="20"/>
      <c r="I62" s="20"/>
      <c r="J62" s="20"/>
      <c r="K62" s="20"/>
      <c r="L62" s="20"/>
      <c r="M62" s="20"/>
      <c r="N62" s="20"/>
      <c r="O62" s="20"/>
    </row>
    <row r="63" spans="1:15" ht="12.75">
      <c r="A63" s="20"/>
      <c r="B63" s="25"/>
      <c r="C63" s="25"/>
      <c r="D63" s="20"/>
      <c r="E63" s="20"/>
      <c r="F63" s="20"/>
      <c r="G63" s="20"/>
      <c r="H63" s="20"/>
      <c r="I63" s="20"/>
      <c r="J63" s="20"/>
      <c r="K63" s="20"/>
      <c r="L63" s="20"/>
      <c r="M63" s="20"/>
      <c r="N63" s="20"/>
      <c r="O63" s="20"/>
    </row>
    <row r="64" spans="1:15" ht="12.75">
      <c r="A64" s="20"/>
      <c r="B64" s="25"/>
      <c r="C64" s="25"/>
      <c r="D64" s="20"/>
      <c r="E64" s="20"/>
      <c r="F64" s="20"/>
      <c r="G64" s="20"/>
      <c r="H64" s="20"/>
      <c r="I64" s="20"/>
      <c r="J64" s="20"/>
      <c r="K64" s="20"/>
      <c r="L64" s="20"/>
      <c r="M64" s="20"/>
      <c r="N64" s="20"/>
      <c r="O64" s="20"/>
    </row>
    <row r="65" spans="1:15" ht="12.75">
      <c r="A65" s="20"/>
      <c r="B65" s="25"/>
      <c r="C65" s="25"/>
      <c r="D65" s="20"/>
      <c r="E65" s="20"/>
      <c r="F65" s="20"/>
      <c r="G65" s="20"/>
      <c r="H65" s="20"/>
      <c r="I65" s="20"/>
      <c r="J65" s="20"/>
      <c r="K65" s="20"/>
      <c r="L65" s="20"/>
      <c r="M65" s="20"/>
      <c r="N65" s="20"/>
      <c r="O65" s="20"/>
    </row>
    <row r="66" spans="1:15" ht="12.75">
      <c r="A66" s="20"/>
      <c r="B66" s="25"/>
      <c r="C66" s="25"/>
      <c r="D66" s="20"/>
      <c r="E66" s="20"/>
      <c r="F66" s="20"/>
      <c r="G66" s="20"/>
      <c r="H66" s="20"/>
      <c r="I66" s="20"/>
      <c r="J66" s="20"/>
      <c r="K66" s="20"/>
      <c r="L66" s="20"/>
      <c r="M66" s="20"/>
      <c r="N66" s="20"/>
      <c r="O66" s="20"/>
    </row>
    <row r="67" spans="1:15" ht="12.75">
      <c r="A67" s="20"/>
      <c r="B67" s="25"/>
      <c r="C67" s="25"/>
      <c r="D67" s="20"/>
      <c r="E67" s="20"/>
      <c r="F67" s="20"/>
      <c r="G67" s="20"/>
      <c r="H67" s="20"/>
      <c r="I67" s="20"/>
      <c r="J67" s="20"/>
      <c r="K67" s="20"/>
      <c r="L67" s="20"/>
      <c r="M67" s="20"/>
      <c r="N67" s="20"/>
      <c r="O67" s="20"/>
    </row>
    <row r="68" spans="1:15" ht="12.75">
      <c r="A68" s="20"/>
      <c r="B68" s="25"/>
      <c r="C68" s="25"/>
      <c r="D68" s="20"/>
      <c r="E68" s="20"/>
      <c r="F68" s="20"/>
      <c r="G68" s="20"/>
      <c r="H68" s="20"/>
      <c r="I68" s="20"/>
      <c r="J68" s="20"/>
      <c r="K68" s="20"/>
      <c r="L68" s="20"/>
      <c r="M68" s="20"/>
      <c r="N68" s="20"/>
      <c r="O68" s="20"/>
    </row>
    <row r="69" spans="2:3" ht="12.75">
      <c r="B69" s="3"/>
      <c r="C69" s="3"/>
    </row>
    <row r="70" spans="1:2" ht="12.75">
      <c r="A70" t="s">
        <v>13</v>
      </c>
      <c r="B70" t="s">
        <v>13</v>
      </c>
    </row>
    <row r="71" spans="1:2" ht="12.75">
      <c r="A71" t="s">
        <v>13</v>
      </c>
      <c r="B71" t="s">
        <v>13</v>
      </c>
    </row>
    <row r="72" spans="1:2" ht="12.75">
      <c r="A72" t="s">
        <v>13</v>
      </c>
      <c r="B72" t="s">
        <v>13</v>
      </c>
    </row>
    <row r="73" spans="1:2" ht="12.75">
      <c r="A73" t="s">
        <v>13</v>
      </c>
      <c r="B73" t="s">
        <v>13</v>
      </c>
    </row>
    <row r="74" spans="1:2" ht="12.75">
      <c r="A74" t="s">
        <v>13</v>
      </c>
      <c r="B74" t="s">
        <v>13</v>
      </c>
    </row>
    <row r="75" spans="1:2" ht="12.75">
      <c r="A75" t="s">
        <v>13</v>
      </c>
      <c r="B75" t="s">
        <v>13</v>
      </c>
    </row>
    <row r="76" spans="1:2" ht="12.75">
      <c r="A76" t="s">
        <v>13</v>
      </c>
      <c r="B76" t="s">
        <v>13</v>
      </c>
    </row>
    <row r="77" spans="1:2" ht="12.75">
      <c r="A77" t="s">
        <v>13</v>
      </c>
      <c r="B77" t="s">
        <v>13</v>
      </c>
    </row>
    <row r="78" spans="1:2" ht="12.75">
      <c r="A78" t="s">
        <v>13</v>
      </c>
      <c r="B78" t="s">
        <v>13</v>
      </c>
    </row>
    <row r="79" spans="1:2" ht="12.75">
      <c r="A79" t="s">
        <v>13</v>
      </c>
      <c r="B79" t="s">
        <v>13</v>
      </c>
    </row>
    <row r="80" spans="1:2" ht="12.75">
      <c r="A80" t="s">
        <v>13</v>
      </c>
      <c r="B80" t="s">
        <v>13</v>
      </c>
    </row>
    <row r="81" spans="1:2" ht="12.75">
      <c r="A81" t="s">
        <v>13</v>
      </c>
      <c r="B81" t="s">
        <v>13</v>
      </c>
    </row>
    <row r="82" spans="1:2" ht="12.75">
      <c r="A82" t="s">
        <v>13</v>
      </c>
      <c r="B82" t="s">
        <v>13</v>
      </c>
    </row>
    <row r="83" spans="1:2" ht="12.75">
      <c r="A83" t="s">
        <v>13</v>
      </c>
      <c r="B83" t="s">
        <v>13</v>
      </c>
    </row>
    <row r="84" spans="1:2" ht="12.75">
      <c r="A84" t="s">
        <v>13</v>
      </c>
      <c r="B84" t="s">
        <v>13</v>
      </c>
    </row>
    <row r="85" spans="1:2" ht="12.75">
      <c r="A85" t="s">
        <v>13</v>
      </c>
      <c r="B85" t="s">
        <v>13</v>
      </c>
    </row>
    <row r="86" spans="1:2" ht="12.75">
      <c r="A86" t="s">
        <v>13</v>
      </c>
      <c r="B86" t="s">
        <v>13</v>
      </c>
    </row>
    <row r="87" spans="1:2" ht="12.75">
      <c r="A87" t="s">
        <v>13</v>
      </c>
      <c r="B87" t="s">
        <v>13</v>
      </c>
    </row>
    <row r="88" spans="1:2" ht="12.75">
      <c r="A88" t="s">
        <v>13</v>
      </c>
      <c r="B88" t="s">
        <v>13</v>
      </c>
    </row>
    <row r="89" spans="1:2" ht="12.75">
      <c r="A89" t="s">
        <v>13</v>
      </c>
      <c r="B89" t="s">
        <v>13</v>
      </c>
    </row>
    <row r="90" spans="1:2" ht="12.75">
      <c r="A90" t="s">
        <v>13</v>
      </c>
      <c r="B90" t="s">
        <v>13</v>
      </c>
    </row>
    <row r="91" spans="1:2" ht="12.75">
      <c r="A91" t="s">
        <v>13</v>
      </c>
      <c r="B91" t="s">
        <v>13</v>
      </c>
    </row>
    <row r="92" spans="1:2" ht="12.75">
      <c r="A92" t="s">
        <v>13</v>
      </c>
      <c r="B92" t="s">
        <v>13</v>
      </c>
    </row>
    <row r="93" spans="1:2" ht="12.75">
      <c r="A93" t="s">
        <v>13</v>
      </c>
      <c r="B93" t="s">
        <v>13</v>
      </c>
    </row>
    <row r="94" spans="1:2" ht="12.75">
      <c r="A94" t="s">
        <v>13</v>
      </c>
      <c r="B94" t="s">
        <v>13</v>
      </c>
    </row>
    <row r="95" spans="1:2" ht="12.75">
      <c r="A95" t="s">
        <v>13</v>
      </c>
      <c r="B95" t="s">
        <v>13</v>
      </c>
    </row>
    <row r="96" spans="1:2" ht="12.75">
      <c r="A96" t="s">
        <v>13</v>
      </c>
      <c r="B96" t="s">
        <v>13</v>
      </c>
    </row>
    <row r="97" spans="1:2" ht="12.75">
      <c r="A97" t="s">
        <v>13</v>
      </c>
      <c r="B97" t="s">
        <v>13</v>
      </c>
    </row>
    <row r="98" spans="1:2" ht="12.75">
      <c r="A98" t="s">
        <v>13</v>
      </c>
      <c r="B98" t="s">
        <v>13</v>
      </c>
    </row>
    <row r="99" spans="1:2" ht="12.75">
      <c r="A99" t="s">
        <v>13</v>
      </c>
      <c r="B99" t="s">
        <v>68</v>
      </c>
    </row>
    <row r="100" spans="1:4" ht="12.75">
      <c r="A100" t="s">
        <v>66</v>
      </c>
      <c r="B100" t="s">
        <v>69</v>
      </c>
      <c r="C100" t="s">
        <v>67</v>
      </c>
      <c r="D100" t="s">
        <v>100</v>
      </c>
    </row>
    <row r="101" spans="1:4" ht="12.75">
      <c r="A101">
        <v>1</v>
      </c>
      <c r="B101">
        <v>1</v>
      </c>
      <c r="C101" s="151">
        <v>10.744784055634486</v>
      </c>
      <c r="D101">
        <v>0.9625037259528776</v>
      </c>
    </row>
    <row r="102" spans="1:4" ht="12.75">
      <c r="A102">
        <v>2</v>
      </c>
      <c r="B102">
        <v>3</v>
      </c>
      <c r="C102" s="151">
        <v>7.2440830706306265</v>
      </c>
      <c r="D102">
        <v>0.5</v>
      </c>
    </row>
    <row r="103" spans="1:4" ht="12.75">
      <c r="A103">
        <v>3</v>
      </c>
      <c r="B103">
        <v>1</v>
      </c>
      <c r="C103" s="151">
        <v>9.783241520987119</v>
      </c>
      <c r="D103">
        <v>0.9625037259528776</v>
      </c>
    </row>
    <row r="104" spans="1:4" ht="12.75">
      <c r="A104">
        <v>4</v>
      </c>
      <c r="B104">
        <v>4</v>
      </c>
      <c r="C104" s="151">
        <v>9.951480301746324</v>
      </c>
      <c r="D104">
        <v>0.03749627404712248</v>
      </c>
    </row>
    <row r="105" spans="1:4" ht="12.75">
      <c r="A105">
        <v>5</v>
      </c>
      <c r="B105">
        <v>2</v>
      </c>
      <c r="C105" s="151">
        <v>9.306615703927433</v>
      </c>
      <c r="D105">
        <v>0.5</v>
      </c>
    </row>
    <row r="106" spans="1:4" ht="12.75">
      <c r="A106">
        <v>6</v>
      </c>
      <c r="B106">
        <v>1</v>
      </c>
      <c r="C106" s="151">
        <v>13.075591522436717</v>
      </c>
      <c r="D106">
        <v>0.9625037259528776</v>
      </c>
    </row>
    <row r="107" spans="1:4" ht="12.75">
      <c r="A107">
        <v>7</v>
      </c>
      <c r="B107">
        <v>4</v>
      </c>
      <c r="C107" s="151">
        <v>9.13935734006484</v>
      </c>
      <c r="D107">
        <v>0.03749627404712248</v>
      </c>
    </row>
    <row r="108" spans="1:4" ht="12.75">
      <c r="A108">
        <v>8</v>
      </c>
      <c r="B108">
        <v>4</v>
      </c>
      <c r="C108" s="151">
        <v>9.433893464213728</v>
      </c>
      <c r="D108">
        <v>0.03749627404712248</v>
      </c>
    </row>
    <row r="109" spans="1:4" ht="12.75">
      <c r="A109">
        <v>9</v>
      </c>
      <c r="B109">
        <v>2</v>
      </c>
      <c r="C109" s="151">
        <v>9.330301624013853</v>
      </c>
      <c r="D109">
        <v>0.5</v>
      </c>
    </row>
    <row r="110" spans="1:4" ht="12.75">
      <c r="A110">
        <v>10</v>
      </c>
      <c r="B110">
        <v>3</v>
      </c>
      <c r="C110" s="151">
        <v>9.736731017639524</v>
      </c>
      <c r="D110">
        <v>0.5</v>
      </c>
    </row>
    <row r="111" spans="1:4" ht="12.75">
      <c r="A111">
        <v>11</v>
      </c>
      <c r="B111">
        <v>1</v>
      </c>
      <c r="C111" s="151">
        <v>10.465977878745955</v>
      </c>
      <c r="D111">
        <v>0.9625037259528776</v>
      </c>
    </row>
    <row r="112" spans="1:4" ht="12.75">
      <c r="A112">
        <v>12</v>
      </c>
      <c r="B112">
        <v>4</v>
      </c>
      <c r="C112" s="151">
        <v>10.448217781736737</v>
      </c>
      <c r="D112">
        <v>0.03749627404712248</v>
      </c>
    </row>
    <row r="113" spans="1:4" ht="12.75">
      <c r="A113">
        <v>13</v>
      </c>
      <c r="B113">
        <v>1</v>
      </c>
      <c r="C113" s="151">
        <v>9.559006061477017</v>
      </c>
      <c r="D113">
        <v>0.9625037259528776</v>
      </c>
    </row>
    <row r="114" spans="1:4" ht="12.75">
      <c r="A114">
        <v>14</v>
      </c>
      <c r="B114">
        <v>4</v>
      </c>
      <c r="C114" s="151">
        <v>9.883365757933227</v>
      </c>
      <c r="D114">
        <v>0.03749627404712248</v>
      </c>
    </row>
    <row r="115" spans="1:4" ht="12.75">
      <c r="A115">
        <v>15</v>
      </c>
      <c r="B115">
        <v>1</v>
      </c>
      <c r="C115" s="151">
        <v>10.481996259849078</v>
      </c>
      <c r="D115">
        <v>0.9625037259528776</v>
      </c>
    </row>
    <row r="116" spans="1:4" ht="12.75">
      <c r="A116">
        <v>16</v>
      </c>
      <c r="B116">
        <v>4</v>
      </c>
      <c r="C116" s="151">
        <v>10.384984163729033</v>
      </c>
      <c r="D116">
        <v>0.03749627404712248</v>
      </c>
    </row>
    <row r="117" spans="1:4" ht="12.75">
      <c r="A117">
        <v>17</v>
      </c>
      <c r="B117">
        <v>2</v>
      </c>
      <c r="C117" s="151">
        <v>9.702438163245205</v>
      </c>
      <c r="D117">
        <v>0.5</v>
      </c>
    </row>
    <row r="118" spans="1:4" ht="12.75">
      <c r="A118">
        <v>18</v>
      </c>
      <c r="B118">
        <v>4</v>
      </c>
      <c r="C118" s="151">
        <v>10.390954510087754</v>
      </c>
      <c r="D118">
        <v>0.03749627404712248</v>
      </c>
    </row>
    <row r="119" spans="1:4" ht="12.75">
      <c r="A119">
        <v>19</v>
      </c>
      <c r="B119">
        <v>1</v>
      </c>
      <c r="C119" s="151">
        <v>9.869553768031643</v>
      </c>
      <c r="D119">
        <v>0.9625037259528776</v>
      </c>
    </row>
    <row r="120" spans="1:4" ht="12.75">
      <c r="A120">
        <v>20</v>
      </c>
      <c r="B120">
        <v>4</v>
      </c>
      <c r="C120" s="151">
        <v>8.96145864628343</v>
      </c>
      <c r="D120">
        <v>0.03749627404712248</v>
      </c>
    </row>
    <row r="121" spans="1:4" ht="12.75">
      <c r="A121">
        <v>21</v>
      </c>
      <c r="B121">
        <v>1</v>
      </c>
      <c r="C121" s="151">
        <v>9.773547078108013</v>
      </c>
      <c r="D121">
        <v>0.9625037259528776</v>
      </c>
    </row>
    <row r="122" spans="1:4" ht="12.75">
      <c r="A122">
        <v>22</v>
      </c>
      <c r="B122">
        <v>1</v>
      </c>
      <c r="C122" s="151">
        <v>10.62678097457496</v>
      </c>
      <c r="D122">
        <v>0.9625037259528776</v>
      </c>
    </row>
    <row r="123" spans="1:4" ht="12.75">
      <c r="A123">
        <v>23</v>
      </c>
      <c r="B123">
        <v>2</v>
      </c>
      <c r="C123" s="151">
        <v>7.001658105631245</v>
      </c>
      <c r="D123">
        <v>0.5</v>
      </c>
    </row>
    <row r="124" spans="1:4" ht="12.75">
      <c r="A124">
        <v>24</v>
      </c>
      <c r="B124">
        <v>2</v>
      </c>
      <c r="C124" s="151">
        <v>9.50031999911106</v>
      </c>
      <c r="D124">
        <v>0.5</v>
      </c>
    </row>
    <row r="125" spans="1:4" ht="12.75">
      <c r="A125">
        <v>25</v>
      </c>
      <c r="B125">
        <v>4</v>
      </c>
      <c r="C125" s="151">
        <v>7.693891700379174</v>
      </c>
      <c r="D125">
        <v>0.03749627404712248</v>
      </c>
    </row>
    <row r="126" spans="1:4" ht="12.75">
      <c r="A126">
        <v>26</v>
      </c>
      <c r="B126">
        <v>1</v>
      </c>
      <c r="C126" s="151">
        <v>10.751124547726086</v>
      </c>
      <c r="D126">
        <v>0.9625037259528776</v>
      </c>
    </row>
    <row r="127" spans="1:4" ht="12.75">
      <c r="A127">
        <v>27</v>
      </c>
      <c r="B127">
        <v>4</v>
      </c>
      <c r="C127" s="151">
        <v>9.661337426223525</v>
      </c>
      <c r="D127">
        <v>0.03749627404712248</v>
      </c>
    </row>
    <row r="128" spans="1:4" ht="12.75">
      <c r="A128">
        <v>28</v>
      </c>
      <c r="B128">
        <v>2</v>
      </c>
      <c r="C128" s="151">
        <v>8.219773366855872</v>
      </c>
      <c r="D128">
        <v>0.5</v>
      </c>
    </row>
    <row r="129" spans="1:4" ht="12.75">
      <c r="A129">
        <v>29</v>
      </c>
      <c r="B129">
        <v>4</v>
      </c>
      <c r="C129" s="151">
        <v>9.655764436727406</v>
      </c>
      <c r="D129">
        <v>0.03749627404712248</v>
      </c>
    </row>
    <row r="130" spans="1:4" ht="12.75">
      <c r="A130">
        <v>30</v>
      </c>
      <c r="B130">
        <v>1</v>
      </c>
      <c r="C130" s="151">
        <v>9.759217871844092</v>
      </c>
      <c r="D130">
        <v>0.9625037259528776</v>
      </c>
    </row>
    <row r="131" spans="1:4" ht="12.75">
      <c r="A131">
        <v>31</v>
      </c>
      <c r="B131">
        <v>4</v>
      </c>
      <c r="C131" s="151">
        <v>8.699922565824949</v>
      </c>
      <c r="D131">
        <v>0.03749627404712248</v>
      </c>
    </row>
    <row r="132" spans="1:4" ht="12.75">
      <c r="A132">
        <v>32</v>
      </c>
      <c r="B132">
        <v>3</v>
      </c>
      <c r="C132" s="151">
        <v>10.63220128504293</v>
      </c>
      <c r="D132">
        <v>0.5</v>
      </c>
    </row>
    <row r="133" spans="1:4" ht="12.75">
      <c r="A133">
        <v>33</v>
      </c>
      <c r="B133">
        <v>1</v>
      </c>
      <c r="C133" s="151">
        <v>10.474062126154859</v>
      </c>
      <c r="D133">
        <v>0.9625037259528776</v>
      </c>
    </row>
    <row r="134" spans="1:4" ht="12.75">
      <c r="A134">
        <v>34</v>
      </c>
      <c r="B134">
        <v>1</v>
      </c>
      <c r="C134" s="151">
        <v>11.096687243851884</v>
      </c>
      <c r="D134">
        <v>0.9625037259528776</v>
      </c>
    </row>
    <row r="135" spans="1:4" ht="12.75">
      <c r="A135">
        <v>35</v>
      </c>
      <c r="B135">
        <v>4</v>
      </c>
      <c r="C135" s="151">
        <v>10.687976106926238</v>
      </c>
      <c r="D135">
        <v>0.03749627404712248</v>
      </c>
    </row>
    <row r="136" spans="1:4" ht="12.75">
      <c r="A136">
        <v>36</v>
      </c>
      <c r="B136">
        <v>4</v>
      </c>
      <c r="C136" s="151">
        <v>8.690579058990277</v>
      </c>
      <c r="D136">
        <v>0.03749627404712248</v>
      </c>
    </row>
    <row r="137" spans="1:4" ht="12.75">
      <c r="A137">
        <v>37</v>
      </c>
      <c r="B137">
        <v>3</v>
      </c>
      <c r="C137" s="151">
        <v>8.853189333726931</v>
      </c>
      <c r="D137">
        <v>0.5</v>
      </c>
    </row>
    <row r="138" spans="1:4" ht="12.75">
      <c r="A138">
        <v>38</v>
      </c>
      <c r="B138">
        <v>4</v>
      </c>
      <c r="C138" s="151">
        <v>9.906372219087537</v>
      </c>
      <c r="D138">
        <v>0.03749627404712248</v>
      </c>
    </row>
    <row r="139" spans="1:4" ht="12.75">
      <c r="A139">
        <v>39</v>
      </c>
      <c r="B139">
        <v>4</v>
      </c>
      <c r="C139" s="151">
        <v>9.31117145136084</v>
      </c>
      <c r="D139">
        <v>0.03749627404712248</v>
      </c>
    </row>
    <row r="140" spans="1:4" ht="12.75">
      <c r="A140">
        <v>40</v>
      </c>
      <c r="B140">
        <v>1</v>
      </c>
      <c r="C140" s="151">
        <v>9.54872054627838</v>
      </c>
      <c r="D140">
        <v>0.9625037259528776</v>
      </c>
    </row>
    <row r="141" spans="1:4" ht="12.75">
      <c r="A141">
        <v>41</v>
      </c>
      <c r="B141">
        <v>2</v>
      </c>
      <c r="C141" s="151">
        <v>11.99583569181123</v>
      </c>
      <c r="D141">
        <v>0.5</v>
      </c>
    </row>
    <row r="142" spans="1:4" ht="12.75">
      <c r="A142">
        <v>42</v>
      </c>
      <c r="B142">
        <v>4</v>
      </c>
      <c r="C142" s="151">
        <v>9.964714729036109</v>
      </c>
      <c r="D142">
        <v>0.03749627404712248</v>
      </c>
    </row>
    <row r="143" spans="1:4" ht="12.75">
      <c r="A143">
        <v>43</v>
      </c>
      <c r="B143">
        <v>1</v>
      </c>
      <c r="C143" s="151">
        <v>7.900370258660056</v>
      </c>
      <c r="D143">
        <v>0.9625037259528776</v>
      </c>
    </row>
    <row r="144" spans="1:4" ht="12.75">
      <c r="A144">
        <v>44</v>
      </c>
      <c r="B144">
        <v>4</v>
      </c>
      <c r="C144" s="151">
        <v>11.050184672119094</v>
      </c>
      <c r="D144">
        <v>0.03749627404712248</v>
      </c>
    </row>
    <row r="145" spans="1:4" ht="12.75">
      <c r="A145">
        <v>45</v>
      </c>
      <c r="B145">
        <v>3</v>
      </c>
      <c r="C145" s="151">
        <v>9.016805342103691</v>
      </c>
      <c r="D145">
        <v>0.5</v>
      </c>
    </row>
    <row r="146" spans="1:4" ht="12.75">
      <c r="A146">
        <v>46</v>
      </c>
      <c r="B146">
        <v>3</v>
      </c>
      <c r="C146" s="151">
        <v>9.803051773469095</v>
      </c>
      <c r="D146">
        <v>0.5</v>
      </c>
    </row>
    <row r="147" spans="1:4" ht="12.75">
      <c r="A147">
        <v>47</v>
      </c>
      <c r="B147">
        <v>1</v>
      </c>
      <c r="C147" s="151">
        <v>10.098436878910553</v>
      </c>
      <c r="D147">
        <v>0.9625037259528776</v>
      </c>
    </row>
    <row r="148" spans="1:4" ht="12.75">
      <c r="A148">
        <v>48</v>
      </c>
      <c r="B148">
        <v>4</v>
      </c>
      <c r="C148" s="151">
        <v>8.834701823490388</v>
      </c>
      <c r="D148">
        <v>0.03749627404712248</v>
      </c>
    </row>
    <row r="149" spans="1:4" ht="12.75">
      <c r="A149">
        <v>49</v>
      </c>
      <c r="B149">
        <v>1</v>
      </c>
      <c r="C149" s="151">
        <v>9.762434082038505</v>
      </c>
      <c r="D149">
        <v>0.9625037259528776</v>
      </c>
    </row>
    <row r="150" spans="1:4" ht="12.75">
      <c r="A150">
        <v>50</v>
      </c>
      <c r="B150">
        <v>3</v>
      </c>
      <c r="C150" s="151">
        <v>9.957787947111367</v>
      </c>
      <c r="D150">
        <v>0.5</v>
      </c>
    </row>
    <row r="151" spans="1:4" ht="12.75">
      <c r="A151">
        <v>51</v>
      </c>
      <c r="B151">
        <v>4</v>
      </c>
      <c r="C151" s="151">
        <v>7.064955587366413</v>
      </c>
      <c r="D151">
        <v>0.03749627404712248</v>
      </c>
    </row>
    <row r="152" spans="1:4" ht="12.75">
      <c r="A152">
        <v>52</v>
      </c>
      <c r="B152">
        <v>1</v>
      </c>
      <c r="C152" s="151">
        <v>10.101680015628345</v>
      </c>
      <c r="D152">
        <v>0.9625037259528776</v>
      </c>
    </row>
    <row r="153" spans="1:4" ht="12.75">
      <c r="A153">
        <v>53</v>
      </c>
      <c r="B153">
        <v>3</v>
      </c>
      <c r="C153" s="151">
        <v>9.355689826568467</v>
      </c>
      <c r="D153">
        <v>0.5</v>
      </c>
    </row>
    <row r="154" spans="1:4" ht="12.75">
      <c r="A154">
        <v>54</v>
      </c>
      <c r="B154">
        <v>4</v>
      </c>
      <c r="C154" s="151">
        <v>10.11240433255873</v>
      </c>
      <c r="D154">
        <v>0.03749627404712248</v>
      </c>
    </row>
    <row r="155" spans="1:4" ht="12.75">
      <c r="A155">
        <v>55</v>
      </c>
      <c r="B155">
        <v>3</v>
      </c>
      <c r="C155" s="151">
        <v>8.729784759777619</v>
      </c>
      <c r="D155">
        <v>0.5</v>
      </c>
    </row>
    <row r="156" spans="1:4" ht="12.75">
      <c r="A156">
        <v>56</v>
      </c>
      <c r="B156">
        <v>1</v>
      </c>
      <c r="C156" s="151">
        <v>8.925557008508463</v>
      </c>
      <c r="D156">
        <v>0.9625037259528776</v>
      </c>
    </row>
    <row r="157" spans="1:4" ht="12.75">
      <c r="A157">
        <v>57</v>
      </c>
      <c r="B157">
        <v>4</v>
      </c>
      <c r="C157" s="151">
        <v>9.180774293138182</v>
      </c>
      <c r="D157">
        <v>0.03749627404712248</v>
      </c>
    </row>
    <row r="158" spans="1:4" ht="12.75">
      <c r="A158">
        <v>58</v>
      </c>
      <c r="B158">
        <v>4</v>
      </c>
      <c r="C158" s="151">
        <v>10.166395891273543</v>
      </c>
      <c r="D158">
        <v>0.03749627404712248</v>
      </c>
    </row>
    <row r="159" spans="1:4" ht="12.75">
      <c r="A159">
        <v>59</v>
      </c>
      <c r="B159">
        <v>2</v>
      </c>
      <c r="C159" s="151">
        <v>10.09337882036905</v>
      </c>
      <c r="D159">
        <v>0.5</v>
      </c>
    </row>
    <row r="160" spans="1:4" ht="12.75">
      <c r="A160">
        <v>60</v>
      </c>
      <c r="B160">
        <v>1</v>
      </c>
      <c r="C160" s="151">
        <v>7.8499900432721414</v>
      </c>
      <c r="D160">
        <v>0.9625037259528776</v>
      </c>
    </row>
    <row r="161" spans="1:4" ht="12.75">
      <c r="A161">
        <v>61</v>
      </c>
      <c r="B161">
        <v>1</v>
      </c>
      <c r="C161" s="151">
        <v>9.711002916122455</v>
      </c>
      <c r="D161">
        <v>0.9625037259528776</v>
      </c>
    </row>
    <row r="162" spans="1:4" ht="12.75">
      <c r="A162">
        <v>62</v>
      </c>
      <c r="B162">
        <v>1</v>
      </c>
      <c r="C162" s="151">
        <v>10.105110334928707</v>
      </c>
      <c r="D162">
        <v>0.9625037259528776</v>
      </c>
    </row>
    <row r="163" spans="1:4" ht="12.75">
      <c r="A163">
        <v>63</v>
      </c>
      <c r="B163">
        <v>1</v>
      </c>
      <c r="C163" s="151">
        <v>9.976790710535818</v>
      </c>
      <c r="D163">
        <v>0.9625037259528776</v>
      </c>
    </row>
    <row r="164" spans="1:4" ht="12.75">
      <c r="A164">
        <v>64</v>
      </c>
      <c r="B164">
        <v>2</v>
      </c>
      <c r="C164" s="151">
        <v>11.195245265018077</v>
      </c>
      <c r="D164">
        <v>0.5</v>
      </c>
    </row>
    <row r="165" spans="1:4" ht="12.75">
      <c r="A165">
        <v>65</v>
      </c>
      <c r="B165">
        <v>1</v>
      </c>
      <c r="C165" s="151">
        <v>10.709773955610336</v>
      </c>
      <c r="D165">
        <v>0.9625037259528776</v>
      </c>
    </row>
    <row r="166" spans="1:4" ht="12.75">
      <c r="A166">
        <v>66</v>
      </c>
      <c r="B166">
        <v>4</v>
      </c>
      <c r="C166" s="151">
        <v>12.178684867957656</v>
      </c>
      <c r="D166">
        <v>0.03749627404712248</v>
      </c>
    </row>
    <row r="167" spans="1:4" ht="12.75">
      <c r="A167">
        <v>67</v>
      </c>
      <c r="B167">
        <v>1</v>
      </c>
      <c r="C167" s="151">
        <v>9.927848116993394</v>
      </c>
      <c r="D167">
        <v>0.9625037259528776</v>
      </c>
    </row>
    <row r="168" spans="1:4" ht="12.75">
      <c r="A168">
        <v>68</v>
      </c>
      <c r="B168">
        <v>1</v>
      </c>
      <c r="C168" s="151">
        <v>10.415721702565051</v>
      </c>
      <c r="D168">
        <v>0.9625037259528776</v>
      </c>
    </row>
    <row r="169" spans="1:4" ht="12.75">
      <c r="A169">
        <v>69</v>
      </c>
      <c r="B169">
        <v>2</v>
      </c>
      <c r="C169" s="151">
        <v>5.515360872609432</v>
      </c>
      <c r="D169">
        <v>0.5</v>
      </c>
    </row>
    <row r="170" spans="1:4" ht="12.75">
      <c r="A170">
        <v>70</v>
      </c>
      <c r="B170">
        <v>2</v>
      </c>
      <c r="C170" s="151">
        <v>8.054777220868981</v>
      </c>
      <c r="D170">
        <v>0.5</v>
      </c>
    </row>
    <row r="171" spans="1:4" ht="12.75">
      <c r="A171">
        <v>71</v>
      </c>
      <c r="B171">
        <v>4</v>
      </c>
      <c r="C171" s="151">
        <v>10.08372297461726</v>
      </c>
      <c r="D171">
        <v>0.03749627404712248</v>
      </c>
    </row>
    <row r="172" spans="1:4" ht="12.75">
      <c r="A172">
        <v>72</v>
      </c>
      <c r="B172">
        <v>1</v>
      </c>
      <c r="C172" s="151">
        <v>10.332321479783209</v>
      </c>
      <c r="D172">
        <v>0.9625037259528776</v>
      </c>
    </row>
    <row r="173" spans="1:4" ht="12.75">
      <c r="A173">
        <v>73</v>
      </c>
      <c r="B173">
        <v>2</v>
      </c>
      <c r="C173" s="151">
        <v>9.26647794123743</v>
      </c>
      <c r="D173">
        <v>0.5</v>
      </c>
    </row>
    <row r="174" spans="1:4" ht="12.75">
      <c r="A174">
        <v>74</v>
      </c>
      <c r="B174">
        <v>4</v>
      </c>
      <c r="C174" s="151">
        <v>10.809851259292438</v>
      </c>
      <c r="D174">
        <v>0.03749627404712248</v>
      </c>
    </row>
    <row r="175" spans="1:4" ht="12.75">
      <c r="A175">
        <v>75</v>
      </c>
      <c r="B175">
        <v>1</v>
      </c>
      <c r="C175" s="151">
        <v>9.249407170620001</v>
      </c>
      <c r="D175">
        <v>0.9625037259528776</v>
      </c>
    </row>
    <row r="176" spans="1:4" ht="12.75">
      <c r="A176">
        <v>76</v>
      </c>
      <c r="B176">
        <v>1</v>
      </c>
      <c r="C176" s="151">
        <v>9.048059762980008</v>
      </c>
      <c r="D176">
        <v>0.9625037259528776</v>
      </c>
    </row>
    <row r="177" spans="1:4" ht="12.75">
      <c r="A177">
        <v>77</v>
      </c>
      <c r="B177">
        <v>1</v>
      </c>
      <c r="C177" s="151">
        <v>9.442077572389655</v>
      </c>
      <c r="D177">
        <v>0.9625037259528776</v>
      </c>
    </row>
    <row r="178" spans="1:4" ht="12.75">
      <c r="A178">
        <v>78</v>
      </c>
      <c r="B178">
        <v>1</v>
      </c>
      <c r="C178" s="151">
        <v>11.564725396065366</v>
      </c>
      <c r="D178">
        <v>0.9625037259528776</v>
      </c>
    </row>
    <row r="179" spans="1:4" ht="12.75">
      <c r="A179">
        <v>79</v>
      </c>
      <c r="B179">
        <v>1</v>
      </c>
      <c r="C179" s="151">
        <v>12.032791026284274</v>
      </c>
      <c r="D179">
        <v>0.9625037259528776</v>
      </c>
    </row>
    <row r="180" spans="1:4" ht="12.75">
      <c r="A180">
        <v>80</v>
      </c>
      <c r="B180">
        <v>1</v>
      </c>
      <c r="C180" s="151">
        <v>11.867213063371103</v>
      </c>
      <c r="D180">
        <v>0.9625037259528776</v>
      </c>
    </row>
    <row r="181" spans="1:4" ht="12.75">
      <c r="A181">
        <v>81</v>
      </c>
      <c r="B181">
        <v>4</v>
      </c>
      <c r="C181" s="151">
        <v>9.830155591497503</v>
      </c>
      <c r="D181">
        <v>0.03749627404712248</v>
      </c>
    </row>
    <row r="182" spans="1:4" ht="12.75">
      <c r="A182">
        <v>82</v>
      </c>
      <c r="B182">
        <v>1</v>
      </c>
      <c r="C182" s="151">
        <v>11.035472566034736</v>
      </c>
      <c r="D182">
        <v>0.9625037259528776</v>
      </c>
    </row>
    <row r="183" spans="1:4" ht="12.75">
      <c r="A183">
        <v>83</v>
      </c>
      <c r="B183">
        <v>4</v>
      </c>
      <c r="C183" s="151">
        <v>9.74242032836127</v>
      </c>
      <c r="D183">
        <v>0.03749627404712248</v>
      </c>
    </row>
    <row r="184" spans="1:4" ht="12.75">
      <c r="A184">
        <v>84</v>
      </c>
      <c r="B184">
        <v>4</v>
      </c>
      <c r="C184" s="151">
        <v>11.297536304147256</v>
      </c>
      <c r="D184">
        <v>0.03749627404712248</v>
      </c>
    </row>
    <row r="185" spans="1:4" ht="12.75">
      <c r="A185">
        <v>85</v>
      </c>
      <c r="B185">
        <v>1</v>
      </c>
      <c r="C185" s="151">
        <v>10.675082365151006</v>
      </c>
      <c r="D185">
        <v>0.9625037259528776</v>
      </c>
    </row>
    <row r="186" spans="1:4" ht="12.75">
      <c r="A186">
        <v>86</v>
      </c>
      <c r="B186">
        <v>4</v>
      </c>
      <c r="C186" s="151">
        <v>9.804015606333385</v>
      </c>
      <c r="D186">
        <v>0.03749627404712248</v>
      </c>
    </row>
    <row r="187" spans="1:4" ht="12.75">
      <c r="A187">
        <v>87</v>
      </c>
      <c r="B187">
        <v>1</v>
      </c>
      <c r="C187" s="151">
        <v>9.315278843603727</v>
      </c>
      <c r="D187">
        <v>0.9625037259528776</v>
      </c>
    </row>
    <row r="188" spans="1:4" ht="12.75">
      <c r="A188">
        <v>88</v>
      </c>
      <c r="B188">
        <v>1</v>
      </c>
      <c r="C188" s="151">
        <v>11.08666596310358</v>
      </c>
      <c r="D188">
        <v>0.9625037259528776</v>
      </c>
    </row>
    <row r="189" spans="1:4" ht="12.75">
      <c r="A189">
        <v>89</v>
      </c>
      <c r="B189">
        <v>3</v>
      </c>
      <c r="C189" s="151">
        <v>8.2155919083702</v>
      </c>
      <c r="D189">
        <v>0.5</v>
      </c>
    </row>
    <row r="190" spans="1:4" ht="12.75">
      <c r="A190">
        <v>90</v>
      </c>
      <c r="B190">
        <v>4</v>
      </c>
      <c r="C190" s="151">
        <v>9.92272338568942</v>
      </c>
      <c r="D190">
        <v>0.03749627404712248</v>
      </c>
    </row>
    <row r="191" spans="1:4" ht="12.75">
      <c r="A191">
        <v>91</v>
      </c>
      <c r="B191">
        <v>4</v>
      </c>
      <c r="C191" s="151">
        <v>10.194170553354017</v>
      </c>
      <c r="D191">
        <v>0.03749627404712248</v>
      </c>
    </row>
    <row r="192" spans="1:4" ht="12.75">
      <c r="A192">
        <v>92</v>
      </c>
      <c r="B192">
        <v>4</v>
      </c>
      <c r="C192" s="151">
        <v>8.73143445959071</v>
      </c>
      <c r="D192">
        <v>0.03749627404712248</v>
      </c>
    </row>
    <row r="193" spans="1:4" ht="12.75">
      <c r="A193">
        <v>93</v>
      </c>
      <c r="B193">
        <v>1</v>
      </c>
      <c r="C193" s="151">
        <v>9.013156132844863</v>
      </c>
      <c r="D193">
        <v>0.9625037259528776</v>
      </c>
    </row>
    <row r="194" spans="1:4" ht="12.75">
      <c r="A194">
        <v>94</v>
      </c>
      <c r="B194">
        <v>3</v>
      </c>
      <c r="C194" s="151">
        <v>9.436952825069321</v>
      </c>
      <c r="D194">
        <v>0.5</v>
      </c>
    </row>
    <row r="195" spans="1:4" ht="12.75">
      <c r="A195">
        <v>95</v>
      </c>
      <c r="B195">
        <v>4</v>
      </c>
      <c r="C195" s="151">
        <v>7.881488350208764</v>
      </c>
      <c r="D195">
        <v>0.03749627404712248</v>
      </c>
    </row>
    <row r="196" spans="1:4" ht="12.75">
      <c r="A196">
        <v>96</v>
      </c>
      <c r="B196">
        <v>4</v>
      </c>
      <c r="C196" s="151">
        <v>9.551648737206964</v>
      </c>
      <c r="D196">
        <v>0.03749627404712248</v>
      </c>
    </row>
    <row r="197" spans="1:4" ht="12.75">
      <c r="A197">
        <v>97</v>
      </c>
      <c r="B197">
        <v>4</v>
      </c>
      <c r="C197" s="151">
        <v>8.012358669184376</v>
      </c>
      <c r="D197">
        <v>0.03749627404712248</v>
      </c>
    </row>
    <row r="198" spans="1:4" ht="12.75">
      <c r="A198">
        <v>98</v>
      </c>
      <c r="B198">
        <v>1</v>
      </c>
      <c r="C198" s="151">
        <v>8.077577563253687</v>
      </c>
      <c r="D198">
        <v>0.9625037259528776</v>
      </c>
    </row>
    <row r="199" spans="1:4" ht="12.75">
      <c r="A199">
        <v>99</v>
      </c>
      <c r="B199">
        <v>4</v>
      </c>
      <c r="C199" s="151">
        <v>9.004519856509445</v>
      </c>
      <c r="D199">
        <v>0.03749627404712248</v>
      </c>
    </row>
    <row r="200" spans="1:4" ht="12.75">
      <c r="A200">
        <v>100</v>
      </c>
      <c r="B200">
        <v>4</v>
      </c>
      <c r="C200" s="151">
        <v>9.636409987311941</v>
      </c>
      <c r="D200">
        <v>0.03749627404712248</v>
      </c>
    </row>
    <row r="201" ht="12.75">
      <c r="C201" s="151"/>
    </row>
    <row r="202" ht="12.75">
      <c r="C202" s="151"/>
    </row>
    <row r="203" ht="12.75">
      <c r="C203" s="151"/>
    </row>
    <row r="204" ht="12.75">
      <c r="C204" s="151"/>
    </row>
    <row r="205" ht="12.75">
      <c r="C205" s="151"/>
    </row>
    <row r="206" ht="12.75">
      <c r="C206" s="151"/>
    </row>
    <row r="207" ht="12.75">
      <c r="C207" s="151"/>
    </row>
    <row r="208" ht="12.75">
      <c r="C208" s="151"/>
    </row>
    <row r="209" ht="12.75">
      <c r="C209" s="151"/>
    </row>
    <row r="210" ht="12.75">
      <c r="C210" s="151"/>
    </row>
    <row r="211" ht="12.75">
      <c r="C211" s="151"/>
    </row>
    <row r="212" ht="12.75">
      <c r="C212" s="151"/>
    </row>
    <row r="213" ht="12.75">
      <c r="C213" s="151"/>
    </row>
    <row r="214" ht="12.75">
      <c r="C214" s="151"/>
    </row>
    <row r="215" ht="12.75">
      <c r="C215" s="151"/>
    </row>
    <row r="216" ht="12.75">
      <c r="C216" s="151"/>
    </row>
    <row r="217" ht="12.75">
      <c r="C217" s="151"/>
    </row>
    <row r="218" ht="12.75">
      <c r="C218" s="151"/>
    </row>
    <row r="219" ht="12.75">
      <c r="C219" s="151"/>
    </row>
    <row r="220" ht="12.75">
      <c r="C220" s="151"/>
    </row>
    <row r="221" ht="12.75">
      <c r="C221" s="151"/>
    </row>
    <row r="222" ht="12.75">
      <c r="C222" s="151"/>
    </row>
    <row r="223" ht="12.75">
      <c r="C223" s="151"/>
    </row>
    <row r="224" ht="12.75">
      <c r="C224" s="151"/>
    </row>
    <row r="225" ht="12.75">
      <c r="C225" s="151"/>
    </row>
    <row r="226" ht="12.75">
      <c r="C226" s="151"/>
    </row>
    <row r="227" ht="12.75">
      <c r="C227" s="151"/>
    </row>
    <row r="228" ht="12.75">
      <c r="C228" s="151"/>
    </row>
    <row r="229" ht="12.75">
      <c r="C229" s="151"/>
    </row>
    <row r="230" ht="12.75">
      <c r="C230" s="151"/>
    </row>
    <row r="231" ht="12.75">
      <c r="C231" s="151"/>
    </row>
    <row r="232" ht="12.75">
      <c r="C232" s="151"/>
    </row>
    <row r="233" ht="12.75">
      <c r="C233" s="151"/>
    </row>
    <row r="234" ht="12.75">
      <c r="C234" s="151"/>
    </row>
    <row r="235" ht="12.75">
      <c r="C235" s="151"/>
    </row>
    <row r="236" ht="12.75">
      <c r="C236" s="151"/>
    </row>
    <row r="237" ht="12.75">
      <c r="C237" s="151"/>
    </row>
    <row r="238" ht="12.75">
      <c r="C238" s="151"/>
    </row>
    <row r="239" ht="12.75">
      <c r="C239" s="151"/>
    </row>
    <row r="240" ht="12.75">
      <c r="C240" s="151"/>
    </row>
    <row r="241" ht="12.75">
      <c r="C241" s="151"/>
    </row>
    <row r="242" ht="12.75">
      <c r="C242" s="151"/>
    </row>
    <row r="243" ht="12.75">
      <c r="C243" s="151"/>
    </row>
    <row r="244" ht="12.75">
      <c r="C244" s="151"/>
    </row>
    <row r="245" ht="12.75">
      <c r="C245" s="151"/>
    </row>
    <row r="246" ht="12.75">
      <c r="C246" s="151"/>
    </row>
    <row r="247" ht="12.75">
      <c r="C247" s="151"/>
    </row>
    <row r="248" ht="12.75">
      <c r="C248" s="151"/>
    </row>
    <row r="249" ht="12.75">
      <c r="C249" s="151"/>
    </row>
    <row r="250" ht="12.75">
      <c r="C250" s="151"/>
    </row>
    <row r="251" ht="12.75">
      <c r="C251" s="151"/>
    </row>
    <row r="252" ht="12.75">
      <c r="C252" s="151"/>
    </row>
    <row r="253" ht="12.75">
      <c r="C253" s="151"/>
    </row>
    <row r="254" ht="12.75">
      <c r="C254" s="151"/>
    </row>
    <row r="255" ht="12.75">
      <c r="C255" s="151"/>
    </row>
    <row r="256" ht="12.75">
      <c r="C256" s="151"/>
    </row>
    <row r="257" ht="12.75">
      <c r="C257" s="151"/>
    </row>
    <row r="258" ht="12.75">
      <c r="C258" s="151"/>
    </row>
    <row r="259" ht="12.75">
      <c r="C259" s="151"/>
    </row>
    <row r="260" ht="12.75">
      <c r="C260" s="151"/>
    </row>
    <row r="261" ht="12.75">
      <c r="C261" s="151"/>
    </row>
    <row r="262" ht="12.75">
      <c r="C262" s="151"/>
    </row>
    <row r="263" ht="12.75">
      <c r="C263" s="151"/>
    </row>
    <row r="264" ht="12.75">
      <c r="C264" s="151"/>
    </row>
    <row r="265" ht="12.75">
      <c r="C265" s="151"/>
    </row>
    <row r="266" ht="12.75">
      <c r="C266" s="151"/>
    </row>
    <row r="267" ht="12.75">
      <c r="C267" s="151"/>
    </row>
    <row r="268" ht="12.75">
      <c r="C268" s="151"/>
    </row>
    <row r="269" ht="12.75">
      <c r="C269" s="151"/>
    </row>
    <row r="270" ht="12.75">
      <c r="C270" s="151"/>
    </row>
    <row r="271" ht="12.75">
      <c r="C271" s="151"/>
    </row>
    <row r="272" ht="12.75">
      <c r="C272" s="151"/>
    </row>
    <row r="273" ht="12.75">
      <c r="C273" s="151"/>
    </row>
    <row r="274" ht="12.75">
      <c r="C274" s="151"/>
    </row>
    <row r="275" ht="12.75">
      <c r="C275" s="151"/>
    </row>
    <row r="276" ht="12.75">
      <c r="C276" s="151"/>
    </row>
    <row r="277" ht="12.75">
      <c r="C277" s="151"/>
    </row>
    <row r="278" ht="12.75">
      <c r="C278" s="151"/>
    </row>
    <row r="279" ht="12.75">
      <c r="C279" s="151"/>
    </row>
    <row r="280" ht="12.75">
      <c r="C280" s="151"/>
    </row>
    <row r="281" ht="12.75">
      <c r="C281" s="151"/>
    </row>
    <row r="282" ht="12.75">
      <c r="C282" s="151"/>
    </row>
    <row r="283" ht="12.75">
      <c r="C283" s="151"/>
    </row>
    <row r="284" ht="12.75">
      <c r="C284" s="151"/>
    </row>
    <row r="285" ht="12.75">
      <c r="C285" s="151"/>
    </row>
    <row r="286" ht="12.75">
      <c r="C286" s="151"/>
    </row>
    <row r="287" ht="12.75">
      <c r="C287" s="151"/>
    </row>
    <row r="288" ht="12.75">
      <c r="C288" s="151"/>
    </row>
    <row r="289" ht="12.75">
      <c r="C289" s="151"/>
    </row>
    <row r="290" ht="12.75">
      <c r="C290" s="151"/>
    </row>
    <row r="291" ht="12.75">
      <c r="C291" s="151"/>
    </row>
    <row r="292" ht="12.75">
      <c r="C292" s="151"/>
    </row>
    <row r="293" ht="12.75">
      <c r="C293" s="151"/>
    </row>
    <row r="294" ht="12.75">
      <c r="C294" s="151"/>
    </row>
    <row r="295" ht="12.75">
      <c r="C295" s="151"/>
    </row>
    <row r="296" ht="12.75">
      <c r="C296" s="151"/>
    </row>
    <row r="297" ht="12.75">
      <c r="C297" s="151"/>
    </row>
    <row r="298" ht="12.75">
      <c r="C298" s="151"/>
    </row>
    <row r="299" ht="12.75">
      <c r="C299" s="151"/>
    </row>
    <row r="300" ht="12.75">
      <c r="C300" s="151"/>
    </row>
    <row r="301" ht="12.75">
      <c r="C301" s="151"/>
    </row>
    <row r="302" ht="12.75">
      <c r="C302" s="151"/>
    </row>
    <row r="303" ht="12.75">
      <c r="C303" s="151"/>
    </row>
    <row r="304" ht="12.75">
      <c r="C304" s="151"/>
    </row>
    <row r="305" ht="12.75">
      <c r="C305" s="151"/>
    </row>
    <row r="306" ht="12.75">
      <c r="C306" s="151"/>
    </row>
    <row r="307" ht="12.75">
      <c r="C307" s="151"/>
    </row>
    <row r="308" ht="12.75">
      <c r="C308" s="151"/>
    </row>
    <row r="309" ht="12.75">
      <c r="C309" s="151"/>
    </row>
    <row r="310" ht="12.75">
      <c r="C310" s="151"/>
    </row>
    <row r="311" ht="12.75">
      <c r="C311" s="151"/>
    </row>
    <row r="312" ht="12.75">
      <c r="C312" s="151"/>
    </row>
    <row r="313" ht="12.75">
      <c r="C313" s="151"/>
    </row>
    <row r="314" ht="12.75">
      <c r="C314" s="151"/>
    </row>
    <row r="315" ht="12.75">
      <c r="C315" s="151"/>
    </row>
    <row r="316" ht="12.75">
      <c r="C316" s="151"/>
    </row>
    <row r="317" ht="12.75">
      <c r="C317" s="151"/>
    </row>
    <row r="318" ht="12.75">
      <c r="C318" s="151"/>
    </row>
    <row r="319" ht="12.75">
      <c r="C319" s="151"/>
    </row>
    <row r="320" ht="12.75">
      <c r="C320" s="151"/>
    </row>
    <row r="321" ht="12.75">
      <c r="C321" s="151"/>
    </row>
    <row r="322" ht="12.75">
      <c r="C322" s="151"/>
    </row>
    <row r="323" ht="12.75">
      <c r="C323" s="151"/>
    </row>
    <row r="324" ht="12.75">
      <c r="C324" s="151"/>
    </row>
    <row r="325" ht="12.75">
      <c r="C325" s="151"/>
    </row>
    <row r="326" ht="12.75">
      <c r="C326" s="151"/>
    </row>
    <row r="327" ht="12.75">
      <c r="C327" s="151"/>
    </row>
    <row r="328" ht="12.75">
      <c r="C328" s="151"/>
    </row>
    <row r="329" ht="12.75">
      <c r="C329" s="151"/>
    </row>
    <row r="330" ht="12.75">
      <c r="C330" s="151"/>
    </row>
    <row r="331" ht="12.75">
      <c r="C331" s="151"/>
    </row>
    <row r="332" ht="12.75">
      <c r="C332" s="151"/>
    </row>
    <row r="333" ht="12.75">
      <c r="C333" s="151"/>
    </row>
    <row r="334" ht="12.75">
      <c r="C334" s="151"/>
    </row>
    <row r="335" ht="12.75">
      <c r="C335" s="151"/>
    </row>
    <row r="336" ht="12.75">
      <c r="C336" s="151"/>
    </row>
    <row r="337" ht="12.75">
      <c r="C337" s="151"/>
    </row>
    <row r="338" ht="12.75">
      <c r="C338" s="151"/>
    </row>
    <row r="339" ht="12.75">
      <c r="C339" s="151"/>
    </row>
    <row r="340" ht="12.75">
      <c r="C340" s="151"/>
    </row>
    <row r="341" ht="12.75">
      <c r="C341" s="151"/>
    </row>
    <row r="342" ht="12.75">
      <c r="C342" s="151"/>
    </row>
    <row r="343" ht="12.75">
      <c r="C343" s="151"/>
    </row>
    <row r="344" ht="12.75">
      <c r="C344" s="151"/>
    </row>
    <row r="345" ht="12.75">
      <c r="C345" s="151"/>
    </row>
    <row r="346" ht="12.75">
      <c r="C346" s="151"/>
    </row>
    <row r="347" ht="12.75">
      <c r="C347" s="151"/>
    </row>
    <row r="348" ht="12.75">
      <c r="C348" s="151"/>
    </row>
    <row r="349" ht="12.75">
      <c r="C349" s="151"/>
    </row>
    <row r="350" ht="12.75">
      <c r="C350" s="151"/>
    </row>
    <row r="351" ht="12.75">
      <c r="C351" s="151"/>
    </row>
    <row r="352" ht="12.75">
      <c r="C352" s="151"/>
    </row>
    <row r="353" ht="12.75">
      <c r="C353" s="151"/>
    </row>
    <row r="354" ht="12.75">
      <c r="C354" s="151"/>
    </row>
    <row r="355" ht="12.75">
      <c r="C355" s="151"/>
    </row>
    <row r="356" ht="12.75">
      <c r="C356" s="151"/>
    </row>
    <row r="357" ht="12.75">
      <c r="C357" s="151"/>
    </row>
    <row r="358" ht="12.75">
      <c r="C358" s="151"/>
    </row>
    <row r="359" ht="12.75">
      <c r="C359" s="151"/>
    </row>
    <row r="360" ht="12.75">
      <c r="C360" s="151"/>
    </row>
    <row r="361" ht="12.75">
      <c r="C361" s="151"/>
    </row>
    <row r="362" ht="12.75">
      <c r="C362" s="151"/>
    </row>
    <row r="363" ht="12.75">
      <c r="C363" s="151"/>
    </row>
    <row r="364" ht="12.75">
      <c r="C364" s="151"/>
    </row>
    <row r="365" ht="12.75">
      <c r="C365" s="151"/>
    </row>
    <row r="366" ht="12.75">
      <c r="C366" s="151"/>
    </row>
    <row r="367" ht="12.75">
      <c r="C367" s="151"/>
    </row>
    <row r="368" ht="12.75">
      <c r="C368" s="151"/>
    </row>
    <row r="369" ht="12.75">
      <c r="C369" s="151"/>
    </row>
    <row r="370" ht="12.75">
      <c r="C370" s="151"/>
    </row>
    <row r="371" ht="12.75">
      <c r="C371" s="151"/>
    </row>
    <row r="372" ht="12.75">
      <c r="C372" s="151"/>
    </row>
    <row r="373" ht="12.75">
      <c r="C373" s="151"/>
    </row>
    <row r="374" ht="12.75">
      <c r="C374" s="151"/>
    </row>
    <row r="375" ht="12.75">
      <c r="C375" s="151"/>
    </row>
    <row r="376" ht="12.75">
      <c r="C376" s="151"/>
    </row>
    <row r="377" ht="12.75">
      <c r="C377" s="151"/>
    </row>
    <row r="378" ht="12.75">
      <c r="C378" s="151"/>
    </row>
    <row r="379" ht="12.75">
      <c r="C379" s="151"/>
    </row>
    <row r="380" ht="12.75">
      <c r="C380" s="151"/>
    </row>
    <row r="381" ht="12.75">
      <c r="C381" s="151"/>
    </row>
    <row r="382" ht="12.75">
      <c r="C382" s="151"/>
    </row>
    <row r="383" ht="12.75">
      <c r="C383" s="151"/>
    </row>
    <row r="384" ht="12.75">
      <c r="C384" s="151"/>
    </row>
    <row r="385" ht="12.75">
      <c r="C385" s="151"/>
    </row>
    <row r="386" ht="12.75">
      <c r="C386" s="151"/>
    </row>
    <row r="387" ht="12.75">
      <c r="C387" s="151"/>
    </row>
    <row r="388" ht="12.75">
      <c r="C388" s="151"/>
    </row>
    <row r="389" ht="12.75">
      <c r="C389" s="151"/>
    </row>
    <row r="390" ht="12.75">
      <c r="C390" s="151"/>
    </row>
    <row r="391" ht="12.75">
      <c r="C391" s="151"/>
    </row>
    <row r="392" ht="12.75">
      <c r="C392" s="151"/>
    </row>
    <row r="393" ht="12.75">
      <c r="C393" s="151"/>
    </row>
    <row r="394" ht="12.75">
      <c r="C394" s="151"/>
    </row>
    <row r="395" ht="12.75">
      <c r="C395" s="151"/>
    </row>
    <row r="396" ht="12.75">
      <c r="C396" s="151"/>
    </row>
    <row r="397" ht="12.75">
      <c r="C397" s="151"/>
    </row>
    <row r="398" ht="12.75">
      <c r="C398" s="151"/>
    </row>
    <row r="399" ht="12.75">
      <c r="C399" s="151"/>
    </row>
    <row r="400" ht="12.75">
      <c r="C400" s="151"/>
    </row>
    <row r="401" ht="12.75">
      <c r="C401" s="151"/>
    </row>
    <row r="402" ht="12.75">
      <c r="C402" s="151"/>
    </row>
    <row r="403" ht="12.75">
      <c r="C403" s="151"/>
    </row>
    <row r="404" ht="12.75">
      <c r="C404" s="151"/>
    </row>
    <row r="405" ht="12.75">
      <c r="C405" s="151"/>
    </row>
    <row r="406" ht="12.75">
      <c r="C406" s="151"/>
    </row>
    <row r="407" ht="12.75">
      <c r="C407" s="151"/>
    </row>
    <row r="408" ht="12.75">
      <c r="C408" s="151"/>
    </row>
    <row r="409" ht="12.75">
      <c r="C409" s="151"/>
    </row>
    <row r="410" ht="12.75">
      <c r="C410" s="151"/>
    </row>
    <row r="411" ht="12.75">
      <c r="C411" s="151"/>
    </row>
    <row r="412" ht="12.75">
      <c r="C412" s="151"/>
    </row>
    <row r="413" ht="12.75">
      <c r="C413" s="151"/>
    </row>
    <row r="414" ht="12.75">
      <c r="C414" s="151"/>
    </row>
    <row r="415" ht="12.75">
      <c r="C415" s="151"/>
    </row>
    <row r="416" ht="12.75">
      <c r="C416" s="151"/>
    </row>
    <row r="417" ht="12.75">
      <c r="C417" s="151"/>
    </row>
    <row r="418" ht="12.75">
      <c r="C418" s="151"/>
    </row>
    <row r="419" ht="12.75">
      <c r="C419" s="151"/>
    </row>
    <row r="420" ht="12.75">
      <c r="C420" s="151"/>
    </row>
    <row r="421" ht="12.75">
      <c r="C421" s="151"/>
    </row>
    <row r="422" ht="12.75">
      <c r="C422" s="151"/>
    </row>
    <row r="423" ht="12.75">
      <c r="C423" s="151"/>
    </row>
    <row r="424" ht="12.75">
      <c r="C424" s="151"/>
    </row>
    <row r="425" ht="12.75">
      <c r="C425" s="151"/>
    </row>
    <row r="426" ht="12.75">
      <c r="C426" s="151"/>
    </row>
    <row r="427" ht="12.75">
      <c r="C427" s="151"/>
    </row>
    <row r="428" ht="12.75">
      <c r="C428" s="151"/>
    </row>
    <row r="429" ht="12.75">
      <c r="C429" s="151"/>
    </row>
    <row r="430" ht="12.75">
      <c r="C430" s="151"/>
    </row>
    <row r="431" ht="12.75">
      <c r="C431" s="151"/>
    </row>
    <row r="432" ht="12.75">
      <c r="C432" s="151"/>
    </row>
    <row r="433" ht="12.75">
      <c r="C433" s="151"/>
    </row>
    <row r="434" ht="12.75">
      <c r="C434" s="151"/>
    </row>
    <row r="435" ht="12.75">
      <c r="C435" s="151"/>
    </row>
    <row r="436" ht="12.75">
      <c r="C436" s="151"/>
    </row>
    <row r="437" ht="12.75">
      <c r="C437" s="151"/>
    </row>
    <row r="438" ht="12.75">
      <c r="C438" s="151"/>
    </row>
    <row r="439" ht="12.75">
      <c r="C439" s="151"/>
    </row>
    <row r="440" ht="12.75">
      <c r="C440" s="151"/>
    </row>
    <row r="441" ht="12.75">
      <c r="C441" s="151"/>
    </row>
    <row r="442" ht="12.75">
      <c r="C442" s="151"/>
    </row>
    <row r="443" ht="12.75">
      <c r="C443" s="151"/>
    </row>
    <row r="444" ht="12.75">
      <c r="C444" s="151"/>
    </row>
    <row r="445" ht="12.75">
      <c r="C445" s="151"/>
    </row>
    <row r="446" ht="12.75">
      <c r="C446" s="151"/>
    </row>
    <row r="447" ht="12.75">
      <c r="C447" s="151"/>
    </row>
    <row r="448" ht="12.75">
      <c r="C448" s="151"/>
    </row>
    <row r="449" ht="12.75">
      <c r="C449" s="151"/>
    </row>
    <row r="450" ht="12.75">
      <c r="C450" s="151"/>
    </row>
    <row r="451" ht="12.75">
      <c r="C451" s="151"/>
    </row>
    <row r="452" ht="12.75">
      <c r="C452" s="151"/>
    </row>
    <row r="453" ht="12.75">
      <c r="C453" s="151"/>
    </row>
    <row r="454" ht="12.75">
      <c r="C454" s="151"/>
    </row>
    <row r="455" ht="12.75">
      <c r="C455" s="151"/>
    </row>
    <row r="456" ht="12.75">
      <c r="C456" s="151"/>
    </row>
    <row r="457" ht="12.75">
      <c r="C457" s="151"/>
    </row>
    <row r="458" ht="12.75">
      <c r="C458" s="151"/>
    </row>
    <row r="459" ht="12.75">
      <c r="C459" s="151"/>
    </row>
    <row r="460" ht="12.75">
      <c r="C460" s="151"/>
    </row>
    <row r="461" ht="12.75">
      <c r="C461" s="151"/>
    </row>
    <row r="462" ht="12.75">
      <c r="C462" s="151"/>
    </row>
    <row r="463" ht="12.75">
      <c r="C463" s="151"/>
    </row>
    <row r="464" ht="12.75">
      <c r="C464" s="151"/>
    </row>
    <row r="465" ht="12.75">
      <c r="C465" s="151"/>
    </row>
    <row r="466" ht="12.75">
      <c r="C466" s="151"/>
    </row>
    <row r="467" ht="12.75">
      <c r="C467" s="151"/>
    </row>
    <row r="468" ht="12.75">
      <c r="C468" s="151"/>
    </row>
    <row r="469" ht="12.75">
      <c r="C469" s="151"/>
    </row>
    <row r="470" ht="12.75">
      <c r="C470" s="151"/>
    </row>
    <row r="471" ht="12.75">
      <c r="C471" s="151"/>
    </row>
    <row r="472" ht="12.75">
      <c r="C472" s="151"/>
    </row>
    <row r="473" ht="12.75">
      <c r="C473" s="151"/>
    </row>
    <row r="474" ht="12.75">
      <c r="C474" s="151"/>
    </row>
    <row r="475" ht="12.75">
      <c r="C475" s="151"/>
    </row>
    <row r="476" ht="12.75">
      <c r="C476" s="151"/>
    </row>
    <row r="477" ht="12.75">
      <c r="C477" s="151"/>
    </row>
    <row r="478" ht="12.75">
      <c r="C478" s="151"/>
    </row>
    <row r="479" ht="12.75">
      <c r="C479" s="151"/>
    </row>
    <row r="480" ht="12.75">
      <c r="C480" s="151"/>
    </row>
    <row r="481" ht="12.75">
      <c r="C481" s="151"/>
    </row>
    <row r="482" ht="12.75">
      <c r="C482" s="151"/>
    </row>
    <row r="483" ht="12.75">
      <c r="C483" s="151"/>
    </row>
    <row r="484" ht="12.75">
      <c r="C484" s="151"/>
    </row>
    <row r="485" ht="12.75">
      <c r="C485" s="151"/>
    </row>
    <row r="486" ht="12.75">
      <c r="C486" s="151"/>
    </row>
    <row r="487" ht="12.75">
      <c r="C487" s="151"/>
    </row>
    <row r="488" ht="12.75">
      <c r="C488" s="151"/>
    </row>
    <row r="489" ht="12.75">
      <c r="C489" s="151"/>
    </row>
    <row r="490" ht="12.75">
      <c r="C490" s="151"/>
    </row>
    <row r="491" ht="12.75">
      <c r="C491" s="151"/>
    </row>
    <row r="492" ht="12.75">
      <c r="C492" s="151"/>
    </row>
    <row r="493" ht="12.75">
      <c r="C493" s="151"/>
    </row>
    <row r="494" ht="12.75">
      <c r="C494" s="151"/>
    </row>
    <row r="495" ht="12.75">
      <c r="C495" s="151"/>
    </row>
    <row r="496" ht="12.75">
      <c r="C496" s="151"/>
    </row>
    <row r="497" ht="12.75">
      <c r="C497" s="151"/>
    </row>
    <row r="498" ht="12.75">
      <c r="C498" s="151"/>
    </row>
    <row r="499" ht="12.75">
      <c r="C499" s="151"/>
    </row>
    <row r="500" ht="12.75">
      <c r="C500" s="151"/>
    </row>
    <row r="501" ht="12.75">
      <c r="C501" s="151"/>
    </row>
    <row r="502" ht="12.75">
      <c r="C502" s="151"/>
    </row>
    <row r="503" ht="12.75">
      <c r="C503" s="151"/>
    </row>
    <row r="504" ht="12.75">
      <c r="C504" s="151"/>
    </row>
    <row r="505" ht="12.75">
      <c r="C505" s="151"/>
    </row>
    <row r="506" ht="12.75">
      <c r="C506" s="151"/>
    </row>
    <row r="507" ht="12.75">
      <c r="C507" s="151"/>
    </row>
    <row r="508" ht="12.75">
      <c r="C508" s="151"/>
    </row>
    <row r="509" ht="12.75">
      <c r="C509" s="151"/>
    </row>
    <row r="510" ht="12.75">
      <c r="C510" s="151"/>
    </row>
    <row r="511" ht="12.75">
      <c r="C511" s="151"/>
    </row>
    <row r="512" ht="12.75">
      <c r="C512" s="151"/>
    </row>
    <row r="513" ht="12.75">
      <c r="C513" s="151"/>
    </row>
    <row r="514" ht="12.75">
      <c r="C514" s="151"/>
    </row>
    <row r="515" ht="12.75">
      <c r="C515" s="151"/>
    </row>
    <row r="516" ht="12.75">
      <c r="C516" s="151"/>
    </row>
    <row r="517" ht="12.75">
      <c r="C517" s="151"/>
    </row>
    <row r="518" ht="12.75">
      <c r="C518" s="151"/>
    </row>
    <row r="519" ht="12.75">
      <c r="C519" s="151"/>
    </row>
    <row r="520" ht="12.75">
      <c r="C520" s="151"/>
    </row>
    <row r="521" ht="12.75">
      <c r="C521" s="151"/>
    </row>
    <row r="522" ht="12.75">
      <c r="C522" s="151"/>
    </row>
    <row r="523" ht="12.75">
      <c r="C523" s="151"/>
    </row>
    <row r="524" ht="12.75">
      <c r="C524" s="151"/>
    </row>
    <row r="525" ht="12.75">
      <c r="C525" s="151"/>
    </row>
    <row r="526" ht="12.75">
      <c r="C526" s="151"/>
    </row>
    <row r="527" ht="12.75">
      <c r="C527" s="151"/>
    </row>
    <row r="528" ht="12.75">
      <c r="C528" s="151"/>
    </row>
    <row r="529" ht="12.75">
      <c r="C529" s="151"/>
    </row>
    <row r="530" ht="12.75">
      <c r="C530" s="151"/>
    </row>
    <row r="531" ht="12.75">
      <c r="C531" s="151"/>
    </row>
    <row r="532" ht="12.75">
      <c r="C532" s="151"/>
    </row>
    <row r="533" ht="12.75">
      <c r="C533" s="151"/>
    </row>
    <row r="534" ht="12.75">
      <c r="C534" s="151"/>
    </row>
    <row r="535" ht="12.75">
      <c r="C535" s="151"/>
    </row>
    <row r="536" ht="12.75">
      <c r="C536" s="151"/>
    </row>
    <row r="537" ht="12.75">
      <c r="C537" s="151"/>
    </row>
    <row r="601" spans="1:3" ht="12.75">
      <c r="A601">
        <v>501</v>
      </c>
      <c r="B601">
        <v>1</v>
      </c>
      <c r="C601">
        <v>9.901443374987789</v>
      </c>
    </row>
    <row r="602" spans="1:3" ht="12.75">
      <c r="A602">
        <v>502</v>
      </c>
      <c r="B602">
        <v>4</v>
      </c>
      <c r="C602">
        <v>8.506416184405921</v>
      </c>
    </row>
    <row r="603" spans="1:3" ht="12.75">
      <c r="A603">
        <v>503</v>
      </c>
      <c r="B603">
        <v>3</v>
      </c>
      <c r="C603">
        <v>8.499329131850779</v>
      </c>
    </row>
    <row r="604" spans="1:3" ht="12.75">
      <c r="A604">
        <v>504</v>
      </c>
      <c r="B604">
        <v>2</v>
      </c>
      <c r="C604">
        <v>10.428276395996734</v>
      </c>
    </row>
    <row r="605" spans="1:3" ht="12.75">
      <c r="A605">
        <v>505</v>
      </c>
      <c r="B605">
        <v>4</v>
      </c>
      <c r="C605">
        <v>11.051604209048904</v>
      </c>
    </row>
    <row r="606" spans="1:3" ht="12.75">
      <c r="A606">
        <v>506</v>
      </c>
      <c r="B606">
        <v>3</v>
      </c>
      <c r="C606">
        <v>9.364228585366305</v>
      </c>
    </row>
    <row r="607" spans="1:3" ht="12.75">
      <c r="A607">
        <v>507</v>
      </c>
      <c r="B607">
        <v>4</v>
      </c>
      <c r="C607">
        <v>9.354933431603484</v>
      </c>
    </row>
    <row r="608" spans="1:3" ht="12.75">
      <c r="A608">
        <v>508</v>
      </c>
      <c r="B608">
        <v>4</v>
      </c>
      <c r="C608">
        <v>8.218946797466993</v>
      </c>
    </row>
    <row r="609" spans="1:3" ht="12.75">
      <c r="A609">
        <v>509</v>
      </c>
      <c r="B609">
        <v>2</v>
      </c>
      <c r="C609">
        <v>11.08079555919064</v>
      </c>
    </row>
    <row r="610" spans="1:3" ht="12.75">
      <c r="A610">
        <v>510</v>
      </c>
      <c r="B610">
        <v>1</v>
      </c>
      <c r="C610">
        <v>10.526334493186967</v>
      </c>
    </row>
    <row r="611" spans="1:3" ht="12.75">
      <c r="A611">
        <v>511</v>
      </c>
      <c r="B611">
        <v>1</v>
      </c>
      <c r="C611">
        <v>11.950603212902555</v>
      </c>
    </row>
    <row r="612" spans="1:3" ht="12.75">
      <c r="A612">
        <v>512</v>
      </c>
      <c r="B612">
        <v>3</v>
      </c>
      <c r="C612">
        <v>10.195053666492012</v>
      </c>
    </row>
    <row r="613" spans="1:3" ht="12.75">
      <c r="A613">
        <v>513</v>
      </c>
      <c r="B613">
        <v>2</v>
      </c>
      <c r="C613">
        <v>10.40115909183572</v>
      </c>
    </row>
    <row r="614" spans="1:3" ht="12.75">
      <c r="A614">
        <v>514</v>
      </c>
      <c r="B614">
        <v>4</v>
      </c>
      <c r="C614">
        <v>8.14447848236979</v>
      </c>
    </row>
    <row r="615" spans="1:3" ht="12.75">
      <c r="A615">
        <v>515</v>
      </c>
      <c r="B615">
        <v>3</v>
      </c>
      <c r="C615">
        <v>8.271966031435028</v>
      </c>
    </row>
    <row r="616" spans="1:3" ht="12.75">
      <c r="A616">
        <v>516</v>
      </c>
      <c r="B616">
        <v>3</v>
      </c>
      <c r="C616">
        <v>9.465590581280837</v>
      </c>
    </row>
    <row r="617" spans="1:3" ht="12.75">
      <c r="A617">
        <v>517</v>
      </c>
      <c r="B617">
        <v>4</v>
      </c>
      <c r="C617">
        <v>7.839389202039954</v>
      </c>
    </row>
    <row r="618" spans="1:3" ht="12.75">
      <c r="A618">
        <v>518</v>
      </c>
      <c r="B618">
        <v>4</v>
      </c>
      <c r="C618">
        <v>10.201771335503942</v>
      </c>
    </row>
    <row r="619" spans="1:3" ht="12.75">
      <c r="A619">
        <v>519</v>
      </c>
      <c r="B619">
        <v>4</v>
      </c>
      <c r="C619">
        <v>9.131719838104265</v>
      </c>
    </row>
    <row r="620" spans="1:3" ht="12.75">
      <c r="A620">
        <v>520</v>
      </c>
      <c r="B620">
        <v>3</v>
      </c>
      <c r="C620">
        <v>9.826845172179292</v>
      </c>
    </row>
    <row r="621" spans="1:3" ht="12.75">
      <c r="A621">
        <v>521</v>
      </c>
      <c r="B621">
        <v>4</v>
      </c>
      <c r="C621">
        <v>10.015504527794798</v>
      </c>
    </row>
    <row r="622" spans="1:3" ht="12.75">
      <c r="A622">
        <v>522</v>
      </c>
      <c r="B622">
        <v>4</v>
      </c>
      <c r="C622">
        <v>10.932890508521536</v>
      </c>
    </row>
    <row r="623" spans="1:3" ht="12.75">
      <c r="A623">
        <v>523</v>
      </c>
      <c r="B623">
        <v>4</v>
      </c>
      <c r="C623">
        <v>9.536194824575054</v>
      </c>
    </row>
    <row r="624" spans="1:3" ht="12.75">
      <c r="A624">
        <v>524</v>
      </c>
      <c r="B624">
        <v>1</v>
      </c>
      <c r="C624">
        <v>11.784270622202538</v>
      </c>
    </row>
    <row r="625" spans="1:3" ht="12.75">
      <c r="A625">
        <v>525</v>
      </c>
      <c r="B625">
        <v>4</v>
      </c>
      <c r="C625">
        <v>8.422248667515426</v>
      </c>
    </row>
    <row r="626" spans="1:3" ht="12.75">
      <c r="A626">
        <v>526</v>
      </c>
      <c r="B626">
        <v>4</v>
      </c>
      <c r="C626">
        <v>7.78573279180793</v>
      </c>
    </row>
    <row r="627" spans="1:3" ht="12.75">
      <c r="A627">
        <v>527</v>
      </c>
      <c r="B627">
        <v>1</v>
      </c>
      <c r="C627">
        <v>10.252276277347837</v>
      </c>
    </row>
    <row r="628" spans="1:3" ht="12.75">
      <c r="A628">
        <v>528</v>
      </c>
      <c r="B628">
        <v>1</v>
      </c>
      <c r="C628">
        <v>8.636401661182168</v>
      </c>
    </row>
    <row r="629" spans="1:3" ht="12.75">
      <c r="A629">
        <v>529</v>
      </c>
      <c r="B629">
        <v>1</v>
      </c>
      <c r="C629">
        <v>9.402951178959151</v>
      </c>
    </row>
    <row r="630" spans="1:3" ht="12.75">
      <c r="A630">
        <v>530</v>
      </c>
      <c r="B630">
        <v>1</v>
      </c>
      <c r="C630">
        <v>10.805229031191017</v>
      </c>
    </row>
    <row r="631" spans="1:3" ht="12.75">
      <c r="A631">
        <v>531</v>
      </c>
      <c r="B631">
        <v>3</v>
      </c>
      <c r="C631">
        <v>9.196726895139323</v>
      </c>
    </row>
    <row r="632" spans="1:3" ht="12.75">
      <c r="A632">
        <v>532</v>
      </c>
      <c r="B632">
        <v>1</v>
      </c>
      <c r="C632">
        <v>10.525401299624203</v>
      </c>
    </row>
    <row r="633" spans="1:3" ht="12.75">
      <c r="A633">
        <v>533</v>
      </c>
      <c r="B633">
        <v>2</v>
      </c>
      <c r="C633">
        <v>10.501173615127028</v>
      </c>
    </row>
    <row r="634" spans="1:3" ht="12.75">
      <c r="A634">
        <v>534</v>
      </c>
      <c r="B634">
        <v>3</v>
      </c>
      <c r="C634">
        <v>8.866990034934416</v>
      </c>
    </row>
    <row r="635" spans="1:3" ht="12.75">
      <c r="A635">
        <v>535</v>
      </c>
      <c r="B635">
        <v>1</v>
      </c>
      <c r="C635">
        <v>8.693182406355731</v>
      </c>
    </row>
    <row r="636" spans="1:3" ht="12.75">
      <c r="A636">
        <v>536</v>
      </c>
      <c r="B636">
        <v>1</v>
      </c>
      <c r="C636">
        <v>10.1801859715719</v>
      </c>
    </row>
    <row r="637" spans="1:3" ht="12.75">
      <c r="A637">
        <v>537</v>
      </c>
      <c r="B637">
        <v>1</v>
      </c>
      <c r="C637">
        <v>12.27456776441634</v>
      </c>
    </row>
    <row r="638" spans="1:3" ht="12.75">
      <c r="A638">
        <v>538</v>
      </c>
      <c r="B638">
        <v>3</v>
      </c>
      <c r="C638">
        <v>9.635968782328845</v>
      </c>
    </row>
    <row r="639" spans="1:3" ht="12.75">
      <c r="A639">
        <v>539</v>
      </c>
      <c r="B639">
        <v>3</v>
      </c>
      <c r="C639">
        <v>8.964913792132084</v>
      </c>
    </row>
    <row r="640" spans="1:3" ht="12.75">
      <c r="A640">
        <v>540</v>
      </c>
      <c r="B640">
        <v>3</v>
      </c>
      <c r="C640">
        <v>9.21261608711454</v>
      </c>
    </row>
    <row r="641" spans="1:3" ht="12.75">
      <c r="A641">
        <v>541</v>
      </c>
      <c r="B641">
        <v>4</v>
      </c>
      <c r="C641">
        <v>9.502968419263357</v>
      </c>
    </row>
    <row r="642" spans="1:3" ht="12.75">
      <c r="A642">
        <v>542</v>
      </c>
      <c r="B642">
        <v>4</v>
      </c>
      <c r="C642">
        <v>10.305821623760625</v>
      </c>
    </row>
    <row r="643" spans="1:3" ht="12.75">
      <c r="A643">
        <v>543</v>
      </c>
      <c r="B643">
        <v>1</v>
      </c>
      <c r="C643">
        <v>9.718254663995095</v>
      </c>
    </row>
    <row r="644" spans="1:3" ht="12.75">
      <c r="A644">
        <v>544</v>
      </c>
      <c r="B644">
        <v>4</v>
      </c>
      <c r="C644">
        <v>10.405549847289157</v>
      </c>
    </row>
    <row r="645" spans="1:3" ht="12.75">
      <c r="A645">
        <v>545</v>
      </c>
      <c r="B645">
        <v>1</v>
      </c>
      <c r="C645">
        <v>11.206267221032093</v>
      </c>
    </row>
    <row r="646" spans="1:3" ht="12.75">
      <c r="A646">
        <v>546</v>
      </c>
      <c r="B646">
        <v>1</v>
      </c>
      <c r="C646">
        <v>10.19301141061239</v>
      </c>
    </row>
    <row r="647" spans="1:3" ht="12.75">
      <c r="A647">
        <v>547</v>
      </c>
      <c r="B647">
        <v>1</v>
      </c>
      <c r="C647">
        <v>9.264740602295015</v>
      </c>
    </row>
    <row r="648" spans="1:3" ht="12.75">
      <c r="A648">
        <v>548</v>
      </c>
      <c r="B648">
        <v>4</v>
      </c>
      <c r="C648">
        <v>8.74210820582146</v>
      </c>
    </row>
    <row r="649" spans="1:3" ht="12.75">
      <c r="A649">
        <v>549</v>
      </c>
      <c r="B649">
        <v>4</v>
      </c>
      <c r="C649">
        <v>9.102935953841047</v>
      </c>
    </row>
    <row r="650" spans="1:3" ht="12.75">
      <c r="A650">
        <v>550</v>
      </c>
      <c r="B650">
        <v>2</v>
      </c>
      <c r="C650">
        <v>8.699438544400472</v>
      </c>
    </row>
    <row r="651" spans="1:3" ht="12.75">
      <c r="A651">
        <v>551</v>
      </c>
      <c r="B651">
        <v>2</v>
      </c>
      <c r="C651">
        <v>10.276258895116998</v>
      </c>
    </row>
    <row r="652" spans="1:3" ht="12.75">
      <c r="A652">
        <v>552</v>
      </c>
      <c r="B652">
        <v>1</v>
      </c>
      <c r="C652">
        <v>10.42902720561837</v>
      </c>
    </row>
    <row r="653" spans="1:3" ht="12.75">
      <c r="A653">
        <v>553</v>
      </c>
      <c r="B653">
        <v>1</v>
      </c>
      <c r="C653">
        <v>9.606306616799346</v>
      </c>
    </row>
    <row r="654" spans="1:3" ht="12.75">
      <c r="A654">
        <v>554</v>
      </c>
      <c r="B654">
        <v>4</v>
      </c>
      <c r="C654">
        <v>11.000218082047834</v>
      </c>
    </row>
    <row r="655" spans="1:3" ht="12.75">
      <c r="A655">
        <v>555</v>
      </c>
      <c r="B655">
        <v>4</v>
      </c>
      <c r="C655">
        <v>9.428541027836793</v>
      </c>
    </row>
    <row r="656" spans="1:3" ht="12.75">
      <c r="A656">
        <v>556</v>
      </c>
      <c r="B656">
        <v>3</v>
      </c>
      <c r="C656">
        <v>10.223528758950161</v>
      </c>
    </row>
    <row r="657" spans="1:3" ht="12.75">
      <c r="A657">
        <v>557</v>
      </c>
      <c r="B657">
        <v>1</v>
      </c>
      <c r="C657">
        <v>9.156891363733983</v>
      </c>
    </row>
    <row r="658" spans="1:3" ht="12.75">
      <c r="A658">
        <v>558</v>
      </c>
      <c r="B658">
        <v>1</v>
      </c>
      <c r="C658">
        <v>9.199248742797792</v>
      </c>
    </row>
    <row r="659" spans="1:3" ht="12.75">
      <c r="A659">
        <v>559</v>
      </c>
      <c r="B659">
        <v>4</v>
      </c>
      <c r="C659">
        <v>8.542169540623247</v>
      </c>
    </row>
    <row r="660" spans="1:3" ht="12.75">
      <c r="A660">
        <v>560</v>
      </c>
      <c r="B660">
        <v>4</v>
      </c>
      <c r="C660">
        <v>9.637750940867173</v>
      </c>
    </row>
    <row r="661" spans="1:3" ht="12.75">
      <c r="A661">
        <v>561</v>
      </c>
      <c r="B661">
        <v>2</v>
      </c>
      <c r="C661">
        <v>8.65966889215741</v>
      </c>
    </row>
    <row r="662" spans="1:3" ht="12.75">
      <c r="A662">
        <v>562</v>
      </c>
      <c r="B662">
        <v>4</v>
      </c>
      <c r="C662">
        <v>8.300635842927765</v>
      </c>
    </row>
    <row r="663" spans="1:3" ht="12.75">
      <c r="A663">
        <v>563</v>
      </c>
      <c r="B663">
        <v>4</v>
      </c>
      <c r="C663">
        <v>8.541682115501754</v>
      </c>
    </row>
    <row r="664" spans="1:3" ht="12.75">
      <c r="A664">
        <v>564</v>
      </c>
      <c r="B664">
        <v>1</v>
      </c>
      <c r="C664">
        <v>9.74514246292477</v>
      </c>
    </row>
    <row r="665" spans="1:3" ht="12.75">
      <c r="A665">
        <v>565</v>
      </c>
      <c r="B665">
        <v>1</v>
      </c>
      <c r="C665">
        <v>7.76780294155591</v>
      </c>
    </row>
    <row r="666" spans="1:3" ht="12.75">
      <c r="A666">
        <v>566</v>
      </c>
      <c r="B666">
        <v>1</v>
      </c>
      <c r="C666">
        <v>10.40148095663612</v>
      </c>
    </row>
    <row r="667" spans="1:3" ht="12.75">
      <c r="A667">
        <v>567</v>
      </c>
      <c r="B667">
        <v>1</v>
      </c>
      <c r="C667">
        <v>9.813053756561118</v>
      </c>
    </row>
    <row r="668" spans="1:3" ht="12.75">
      <c r="A668">
        <v>568</v>
      </c>
      <c r="B668">
        <v>1</v>
      </c>
      <c r="C668">
        <v>10.316142577183703</v>
      </c>
    </row>
    <row r="669" spans="1:3" ht="12.75">
      <c r="A669">
        <v>569</v>
      </c>
      <c r="B669">
        <v>3</v>
      </c>
      <c r="C669">
        <v>11.39859998308976</v>
      </c>
    </row>
    <row r="670" spans="1:3" ht="12.75">
      <c r="A670">
        <v>570</v>
      </c>
      <c r="B670">
        <v>1</v>
      </c>
      <c r="C670">
        <v>8.883624276574267</v>
      </c>
    </row>
    <row r="671" spans="1:3" ht="12.75">
      <c r="A671">
        <v>571</v>
      </c>
      <c r="B671">
        <v>4</v>
      </c>
      <c r="C671">
        <v>9.831859113328878</v>
      </c>
    </row>
    <row r="672" spans="1:3" ht="12.75">
      <c r="A672">
        <v>572</v>
      </c>
      <c r="B672">
        <v>4</v>
      </c>
      <c r="C672">
        <v>10.767154037484575</v>
      </c>
    </row>
    <row r="673" spans="1:3" ht="12.75">
      <c r="A673">
        <v>573</v>
      </c>
      <c r="B673">
        <v>4</v>
      </c>
      <c r="C673">
        <v>8.209987362471978</v>
      </c>
    </row>
    <row r="674" spans="1:3" ht="12.75">
      <c r="A674">
        <v>574</v>
      </c>
      <c r="B674">
        <v>1</v>
      </c>
      <c r="C674">
        <v>11.700020267674216</v>
      </c>
    </row>
    <row r="675" spans="1:3" ht="12.75">
      <c r="A675">
        <v>575</v>
      </c>
      <c r="B675">
        <v>1</v>
      </c>
      <c r="C675">
        <v>11.066753191376337</v>
      </c>
    </row>
    <row r="676" spans="1:3" ht="12.75">
      <c r="A676">
        <v>576</v>
      </c>
      <c r="B676">
        <v>1</v>
      </c>
      <c r="C676">
        <v>9.614053412638768</v>
      </c>
    </row>
    <row r="677" spans="1:3" ht="12.75">
      <c r="A677">
        <v>577</v>
      </c>
      <c r="B677">
        <v>2</v>
      </c>
      <c r="C677">
        <v>11.02873031517892</v>
      </c>
    </row>
    <row r="678" spans="1:3" ht="12.75">
      <c r="A678">
        <v>578</v>
      </c>
      <c r="B678">
        <v>3</v>
      </c>
      <c r="C678">
        <v>11.502997006791249</v>
      </c>
    </row>
    <row r="679" spans="1:3" ht="12.75">
      <c r="A679">
        <v>579</v>
      </c>
      <c r="B679">
        <v>3</v>
      </c>
      <c r="C679">
        <v>9.095125873495352</v>
      </c>
    </row>
    <row r="680" spans="1:3" ht="12.75">
      <c r="A680">
        <v>580</v>
      </c>
      <c r="B680">
        <v>2</v>
      </c>
      <c r="C680">
        <v>9.644333529428762</v>
      </c>
    </row>
    <row r="681" spans="1:3" ht="12.75">
      <c r="A681">
        <v>581</v>
      </c>
      <c r="B681">
        <v>4</v>
      </c>
      <c r="C681">
        <v>8.823511331105863</v>
      </c>
    </row>
    <row r="682" spans="1:3" ht="12.75">
      <c r="A682">
        <v>582</v>
      </c>
      <c r="B682">
        <v>1</v>
      </c>
      <c r="C682">
        <v>9.664979509440206</v>
      </c>
    </row>
    <row r="683" spans="1:3" ht="12.75">
      <c r="A683">
        <v>583</v>
      </c>
      <c r="B683">
        <v>1</v>
      </c>
      <c r="C683">
        <v>8.654336883065996</v>
      </c>
    </row>
    <row r="684" spans="1:3" ht="12.75">
      <c r="A684">
        <v>584</v>
      </c>
      <c r="B684">
        <v>2</v>
      </c>
      <c r="C684">
        <v>10.837696319662589</v>
      </c>
    </row>
    <row r="685" spans="1:3" ht="12.75">
      <c r="A685">
        <v>585</v>
      </c>
      <c r="B685">
        <v>4</v>
      </c>
      <c r="C685">
        <v>9.663388784743812</v>
      </c>
    </row>
    <row r="686" spans="1:3" ht="12.75">
      <c r="A686">
        <v>586</v>
      </c>
      <c r="B686">
        <v>1</v>
      </c>
      <c r="C686">
        <v>10.289024139946777</v>
      </c>
    </row>
    <row r="687" spans="1:3" ht="12.75">
      <c r="A687">
        <v>587</v>
      </c>
      <c r="B687">
        <v>4</v>
      </c>
      <c r="C687">
        <v>11.07486394596591</v>
      </c>
    </row>
    <row r="688" spans="1:3" ht="12.75">
      <c r="A688">
        <v>588</v>
      </c>
      <c r="B688">
        <v>1</v>
      </c>
      <c r="C688">
        <v>9.504143404420198</v>
      </c>
    </row>
    <row r="689" spans="1:3" ht="12.75">
      <c r="A689">
        <v>589</v>
      </c>
      <c r="B689">
        <v>4</v>
      </c>
      <c r="C689">
        <v>7.968314026212197</v>
      </c>
    </row>
    <row r="690" spans="1:3" ht="12.75">
      <c r="A690">
        <v>590</v>
      </c>
      <c r="B690">
        <v>2</v>
      </c>
      <c r="C690">
        <v>10.013692334791772</v>
      </c>
    </row>
    <row r="691" spans="1:3" ht="12.75">
      <c r="A691">
        <v>591</v>
      </c>
      <c r="B691">
        <v>3</v>
      </c>
      <c r="C691">
        <v>9.532231672528038</v>
      </c>
    </row>
    <row r="692" spans="1:3" ht="12.75">
      <c r="A692">
        <v>592</v>
      </c>
      <c r="B692">
        <v>1</v>
      </c>
      <c r="C692">
        <v>11.228968677051029</v>
      </c>
    </row>
    <row r="693" spans="1:3" ht="12.75">
      <c r="A693">
        <v>593</v>
      </c>
      <c r="B693">
        <v>4</v>
      </c>
      <c r="C693">
        <v>10.229756303802507</v>
      </c>
    </row>
    <row r="694" spans="1:3" ht="12.75">
      <c r="A694">
        <v>594</v>
      </c>
      <c r="B694">
        <v>3</v>
      </c>
      <c r="C694">
        <v>10.597569403283522</v>
      </c>
    </row>
    <row r="695" spans="1:3" ht="12.75">
      <c r="A695">
        <v>595</v>
      </c>
      <c r="B695">
        <v>1</v>
      </c>
      <c r="C695">
        <v>10.759147209425858</v>
      </c>
    </row>
    <row r="696" spans="1:3" ht="12.75">
      <c r="A696">
        <v>596</v>
      </c>
      <c r="B696">
        <v>4</v>
      </c>
      <c r="C696">
        <v>6.91624697167869</v>
      </c>
    </row>
    <row r="697" spans="1:3" ht="12.75">
      <c r="A697">
        <v>597</v>
      </c>
      <c r="B697">
        <v>1</v>
      </c>
      <c r="C697">
        <v>10.229288819831849</v>
      </c>
    </row>
    <row r="698" spans="1:3" ht="12.75">
      <c r="A698">
        <v>598</v>
      </c>
      <c r="B698">
        <v>1</v>
      </c>
      <c r="C698">
        <v>9.148943700426358</v>
      </c>
    </row>
    <row r="699" spans="1:3" ht="12.75">
      <c r="A699">
        <v>599</v>
      </c>
      <c r="B699">
        <v>3</v>
      </c>
      <c r="C699">
        <v>8.000486512956886</v>
      </c>
    </row>
    <row r="700" spans="1:3" ht="12.75">
      <c r="A700">
        <v>600</v>
      </c>
      <c r="B700">
        <v>3</v>
      </c>
      <c r="C700">
        <v>8.871573929768182</v>
      </c>
    </row>
    <row r="701" spans="1:3" ht="12.75">
      <c r="A701">
        <v>601</v>
      </c>
      <c r="B701">
        <v>1</v>
      </c>
      <c r="C701">
        <v>9.759403723190113</v>
      </c>
    </row>
    <row r="702" spans="1:3" ht="12.75">
      <c r="A702">
        <v>602</v>
      </c>
      <c r="B702">
        <v>4</v>
      </c>
      <c r="C702">
        <v>9.223096298291924</v>
      </c>
    </row>
    <row r="703" spans="1:3" ht="12.75">
      <c r="A703">
        <v>603</v>
      </c>
      <c r="B703">
        <v>4</v>
      </c>
      <c r="C703">
        <v>8.837893288041078</v>
      </c>
    </row>
    <row r="704" spans="1:3" ht="12.75">
      <c r="A704">
        <v>604</v>
      </c>
      <c r="B704">
        <v>1</v>
      </c>
      <c r="C704">
        <v>9.940945470177144</v>
      </c>
    </row>
    <row r="705" spans="1:3" ht="12.75">
      <c r="A705">
        <v>605</v>
      </c>
      <c r="B705">
        <v>1</v>
      </c>
      <c r="C705">
        <v>9.352141887884816</v>
      </c>
    </row>
    <row r="706" spans="1:3" ht="12.75">
      <c r="A706">
        <v>606</v>
      </c>
      <c r="B706">
        <v>1</v>
      </c>
      <c r="C706">
        <v>10.854339728015205</v>
      </c>
    </row>
    <row r="707" spans="1:3" ht="12.75">
      <c r="A707">
        <v>607</v>
      </c>
      <c r="B707">
        <v>1</v>
      </c>
      <c r="C707">
        <v>10.349141269375382</v>
      </c>
    </row>
    <row r="708" spans="1:3" ht="12.75">
      <c r="A708">
        <v>608</v>
      </c>
      <c r="B708">
        <v>1</v>
      </c>
      <c r="C708">
        <v>9.040426182383172</v>
      </c>
    </row>
    <row r="709" spans="1:3" ht="12.75">
      <c r="A709">
        <v>609</v>
      </c>
      <c r="B709">
        <v>4</v>
      </c>
      <c r="C709">
        <v>7.827381546332796</v>
      </c>
    </row>
    <row r="710" spans="1:3" ht="12.75">
      <c r="A710">
        <v>610</v>
      </c>
      <c r="B710">
        <v>1</v>
      </c>
      <c r="C710">
        <v>10.475591212158074</v>
      </c>
    </row>
    <row r="711" spans="1:3" ht="12.75">
      <c r="A711">
        <v>611</v>
      </c>
      <c r="B711">
        <v>3</v>
      </c>
      <c r="C711">
        <v>7.650699414802293</v>
      </c>
    </row>
    <row r="712" spans="1:3" ht="12.75">
      <c r="A712">
        <v>612</v>
      </c>
      <c r="B712">
        <v>2</v>
      </c>
      <c r="C712">
        <v>12.638550306810338</v>
      </c>
    </row>
    <row r="713" spans="1:3" ht="12.75">
      <c r="A713">
        <v>613</v>
      </c>
      <c r="B713">
        <v>2</v>
      </c>
      <c r="C713">
        <v>10.758849783563043</v>
      </c>
    </row>
    <row r="714" spans="1:3" ht="12.75">
      <c r="A714">
        <v>614</v>
      </c>
      <c r="B714">
        <v>2</v>
      </c>
      <c r="C714">
        <v>10.176637443701402</v>
      </c>
    </row>
    <row r="715" spans="1:3" ht="12.75">
      <c r="A715">
        <v>615</v>
      </c>
      <c r="B715">
        <v>4</v>
      </c>
      <c r="C715">
        <v>9.05740031850407</v>
      </c>
    </row>
    <row r="716" spans="1:3" ht="12.75">
      <c r="A716">
        <v>616</v>
      </c>
      <c r="B716">
        <v>2</v>
      </c>
      <c r="C716">
        <v>8.737084012929415</v>
      </c>
    </row>
    <row r="717" spans="1:3" ht="12.75">
      <c r="A717">
        <v>617</v>
      </c>
      <c r="B717">
        <v>3</v>
      </c>
      <c r="C717">
        <v>12.247376058811717</v>
      </c>
    </row>
    <row r="718" spans="1:3" ht="12.75">
      <c r="A718">
        <v>618</v>
      </c>
      <c r="B718">
        <v>4</v>
      </c>
      <c r="C718">
        <v>10.09344865218798</v>
      </c>
    </row>
    <row r="719" spans="1:3" ht="12.75">
      <c r="A719">
        <v>619</v>
      </c>
      <c r="B719">
        <v>4</v>
      </c>
      <c r="C719">
        <v>8.027641693345391</v>
      </c>
    </row>
    <row r="720" spans="1:3" ht="12.75">
      <c r="A720">
        <v>620</v>
      </c>
      <c r="B720">
        <v>3</v>
      </c>
      <c r="C720">
        <v>8.72886674820056</v>
      </c>
    </row>
    <row r="721" spans="1:3" ht="12.75">
      <c r="A721">
        <v>621</v>
      </c>
      <c r="B721">
        <v>3</v>
      </c>
      <c r="C721">
        <v>10.565128890924923</v>
      </c>
    </row>
    <row r="722" spans="1:3" ht="12.75">
      <c r="A722">
        <v>622</v>
      </c>
      <c r="B722">
        <v>1</v>
      </c>
      <c r="C722">
        <v>9.786343539505259</v>
      </c>
    </row>
    <row r="723" spans="1:3" ht="12.75">
      <c r="A723">
        <v>623</v>
      </c>
      <c r="B723">
        <v>1</v>
      </c>
      <c r="C723">
        <v>8.950606337979057</v>
      </c>
    </row>
    <row r="724" spans="1:3" ht="12.75">
      <c r="A724">
        <v>624</v>
      </c>
      <c r="B724">
        <v>4</v>
      </c>
      <c r="C724">
        <v>9.01530548491214</v>
      </c>
    </row>
    <row r="725" spans="1:3" ht="12.75">
      <c r="A725">
        <v>625</v>
      </c>
      <c r="B725">
        <v>4</v>
      </c>
      <c r="C725">
        <v>7.563053496002274</v>
      </c>
    </row>
    <row r="726" spans="1:3" ht="12.75">
      <c r="A726">
        <v>626</v>
      </c>
      <c r="B726">
        <v>4</v>
      </c>
      <c r="C726">
        <v>10.972433585954137</v>
      </c>
    </row>
    <row r="727" spans="1:3" ht="12.75">
      <c r="A727">
        <v>627</v>
      </c>
      <c r="B727">
        <v>1</v>
      </c>
      <c r="C727">
        <v>11.043868098299397</v>
      </c>
    </row>
    <row r="728" spans="1:3" ht="12.75">
      <c r="A728">
        <v>628</v>
      </c>
      <c r="B728">
        <v>4</v>
      </c>
      <c r="C728">
        <v>8.891991027427679</v>
      </c>
    </row>
    <row r="729" spans="1:3" ht="12.75">
      <c r="A729">
        <v>629</v>
      </c>
      <c r="B729">
        <v>4</v>
      </c>
      <c r="C729">
        <v>10.40302913426464</v>
      </c>
    </row>
    <row r="730" spans="1:3" ht="12.75">
      <c r="A730">
        <v>630</v>
      </c>
      <c r="B730">
        <v>3</v>
      </c>
      <c r="C730">
        <v>9.736361519348941</v>
      </c>
    </row>
    <row r="731" spans="1:3" ht="12.75">
      <c r="A731">
        <v>631</v>
      </c>
      <c r="B731">
        <v>4</v>
      </c>
      <c r="C731">
        <v>8.47815108597593</v>
      </c>
    </row>
    <row r="732" spans="1:3" ht="12.75">
      <c r="A732">
        <v>632</v>
      </c>
      <c r="B732">
        <v>4</v>
      </c>
      <c r="C732">
        <v>7.681430122901714</v>
      </c>
    </row>
    <row r="733" spans="1:3" ht="12.75">
      <c r="A733">
        <v>633</v>
      </c>
      <c r="B733">
        <v>4</v>
      </c>
      <c r="C733">
        <v>7.003524726208371</v>
      </c>
    </row>
    <row r="734" spans="1:3" ht="12.75">
      <c r="A734">
        <v>634</v>
      </c>
      <c r="B734">
        <v>4</v>
      </c>
      <c r="C734">
        <v>9.055528295552657</v>
      </c>
    </row>
    <row r="735" spans="1:3" ht="12.75">
      <c r="A735">
        <v>635</v>
      </c>
      <c r="B735">
        <v>1</v>
      </c>
      <c r="C735">
        <v>7.615543668504529</v>
      </c>
    </row>
    <row r="736" spans="1:3" ht="12.75">
      <c r="A736">
        <v>636</v>
      </c>
      <c r="B736">
        <v>3</v>
      </c>
      <c r="C736">
        <v>8.100772585642167</v>
      </c>
    </row>
    <row r="737" spans="1:3" ht="12.75">
      <c r="A737">
        <v>637</v>
      </c>
      <c r="B737">
        <v>4</v>
      </c>
      <c r="C737">
        <v>9.362365468999418</v>
      </c>
    </row>
    <row r="738" spans="1:3" ht="12.75">
      <c r="A738">
        <v>638</v>
      </c>
      <c r="B738">
        <v>4</v>
      </c>
      <c r="C738">
        <v>9.022529263461792</v>
      </c>
    </row>
    <row r="739" spans="1:3" ht="12.75">
      <c r="A739">
        <v>639</v>
      </c>
      <c r="B739">
        <v>3</v>
      </c>
      <c r="C739">
        <v>7.751280291914287</v>
      </c>
    </row>
    <row r="740" spans="1:3" ht="12.75">
      <c r="A740">
        <v>640</v>
      </c>
      <c r="B740">
        <v>1</v>
      </c>
      <c r="C740">
        <v>11.749520117684943</v>
      </c>
    </row>
    <row r="741" spans="1:3" ht="12.75">
      <c r="A741">
        <v>641</v>
      </c>
      <c r="B741">
        <v>4</v>
      </c>
      <c r="C741">
        <v>9.274153735056647</v>
      </c>
    </row>
    <row r="742" spans="1:3" ht="12.75">
      <c r="A742">
        <v>642</v>
      </c>
      <c r="B742">
        <v>4</v>
      </c>
      <c r="C742">
        <v>9.164384304191808</v>
      </c>
    </row>
    <row r="743" spans="1:3" ht="12.75">
      <c r="A743">
        <v>643</v>
      </c>
      <c r="B743">
        <v>1</v>
      </c>
      <c r="C743">
        <v>9.970973323044122</v>
      </c>
    </row>
    <row r="744" spans="1:3" ht="12.75">
      <c r="A744">
        <v>644</v>
      </c>
      <c r="B744">
        <v>1</v>
      </c>
      <c r="C744">
        <v>10.493124246950066</v>
      </c>
    </row>
    <row r="745" spans="1:3" ht="12.75">
      <c r="A745">
        <v>645</v>
      </c>
      <c r="B745">
        <v>1</v>
      </c>
      <c r="C745">
        <v>11.16236696226773</v>
      </c>
    </row>
    <row r="746" spans="1:3" ht="12.75">
      <c r="A746">
        <v>646</v>
      </c>
      <c r="B746">
        <v>1</v>
      </c>
      <c r="C746">
        <v>9.176861930489993</v>
      </c>
    </row>
    <row r="747" spans="1:3" ht="12.75">
      <c r="A747">
        <v>647</v>
      </c>
      <c r="B747">
        <v>2</v>
      </c>
      <c r="C747">
        <v>9.417780059375925</v>
      </c>
    </row>
    <row r="748" spans="1:3" ht="12.75">
      <c r="A748">
        <v>648</v>
      </c>
      <c r="B748">
        <v>1</v>
      </c>
      <c r="C748">
        <v>8.388797704722814</v>
      </c>
    </row>
    <row r="749" spans="1:3" ht="12.75">
      <c r="A749">
        <v>649</v>
      </c>
      <c r="B749">
        <v>4</v>
      </c>
      <c r="C749">
        <v>8.53498923558928</v>
      </c>
    </row>
    <row r="750" spans="1:3" ht="12.75">
      <c r="A750">
        <v>650</v>
      </c>
      <c r="B750">
        <v>1</v>
      </c>
      <c r="C750">
        <v>10.48958803036392</v>
      </c>
    </row>
    <row r="751" spans="1:3" ht="12.75">
      <c r="A751">
        <v>651</v>
      </c>
      <c r="B751">
        <v>1</v>
      </c>
      <c r="C751">
        <v>12.0711615454425</v>
      </c>
    </row>
    <row r="752" spans="1:3" ht="12.75">
      <c r="A752">
        <v>652</v>
      </c>
      <c r="B752">
        <v>3</v>
      </c>
      <c r="C752">
        <v>10.31593461856846</v>
      </c>
    </row>
    <row r="753" spans="1:3" ht="12.75">
      <c r="A753">
        <v>653</v>
      </c>
      <c r="B753">
        <v>2</v>
      </c>
      <c r="C753">
        <v>10.346456592459147</v>
      </c>
    </row>
    <row r="754" spans="1:3" ht="12.75">
      <c r="A754">
        <v>654</v>
      </c>
      <c r="B754">
        <v>4</v>
      </c>
      <c r="C754">
        <v>8.231495106617002</v>
      </c>
    </row>
    <row r="755" spans="1:3" ht="12.75">
      <c r="A755">
        <v>655</v>
      </c>
      <c r="B755">
        <v>3</v>
      </c>
      <c r="C755">
        <v>8.251127954744076</v>
      </c>
    </row>
    <row r="756" spans="1:3" ht="12.75">
      <c r="A756">
        <v>656</v>
      </c>
      <c r="B756">
        <v>3</v>
      </c>
      <c r="C756">
        <v>9.418306375707301</v>
      </c>
    </row>
    <row r="757" spans="1:3" ht="12.75">
      <c r="A757">
        <v>657</v>
      </c>
      <c r="B757">
        <v>4</v>
      </c>
      <c r="C757">
        <v>6.662720487675427</v>
      </c>
    </row>
    <row r="758" spans="1:3" ht="12.75">
      <c r="A758">
        <v>658</v>
      </c>
      <c r="B758">
        <v>4</v>
      </c>
      <c r="C758">
        <v>10.375185331500017</v>
      </c>
    </row>
    <row r="759" spans="1:3" ht="12.75">
      <c r="A759">
        <v>659</v>
      </c>
      <c r="B759">
        <v>2</v>
      </c>
      <c r="C759">
        <v>11.260480246350022</v>
      </c>
    </row>
    <row r="760" spans="1:3" ht="12.75">
      <c r="A760">
        <v>660</v>
      </c>
      <c r="B760">
        <v>1</v>
      </c>
      <c r="C760">
        <v>10.94280797437721</v>
      </c>
    </row>
    <row r="761" spans="1:3" ht="12.75">
      <c r="A761">
        <v>661</v>
      </c>
      <c r="B761">
        <v>3</v>
      </c>
      <c r="C761">
        <v>8.666299951461411</v>
      </c>
    </row>
    <row r="762" spans="1:3" ht="12.75">
      <c r="A762">
        <v>662</v>
      </c>
      <c r="B762">
        <v>4</v>
      </c>
      <c r="C762">
        <v>9.396595044717701</v>
      </c>
    </row>
    <row r="763" spans="1:3" ht="12.75">
      <c r="A763">
        <v>663</v>
      </c>
      <c r="B763">
        <v>3</v>
      </c>
      <c r="C763">
        <v>8.503990661180739</v>
      </c>
    </row>
    <row r="764" spans="1:3" ht="12.75">
      <c r="A764">
        <v>664</v>
      </c>
      <c r="B764">
        <v>1</v>
      </c>
      <c r="C764">
        <v>10.282407814558864</v>
      </c>
    </row>
    <row r="765" spans="1:3" ht="12.75">
      <c r="A765">
        <v>665</v>
      </c>
      <c r="B765">
        <v>4</v>
      </c>
      <c r="C765">
        <v>10.956612063390946</v>
      </c>
    </row>
    <row r="766" spans="1:3" ht="12.75">
      <c r="A766">
        <v>666</v>
      </c>
      <c r="B766">
        <v>2</v>
      </c>
      <c r="C766">
        <v>8.885895534600413</v>
      </c>
    </row>
    <row r="767" spans="1:3" ht="12.75">
      <c r="A767">
        <v>667</v>
      </c>
      <c r="B767">
        <v>4</v>
      </c>
      <c r="C767">
        <v>9.666353937947346</v>
      </c>
    </row>
    <row r="768" spans="1:3" ht="12.75">
      <c r="A768">
        <v>668</v>
      </c>
      <c r="B768">
        <v>4</v>
      </c>
      <c r="C768">
        <v>8.058054562086298</v>
      </c>
    </row>
    <row r="769" spans="1:3" ht="12.75">
      <c r="A769">
        <v>669</v>
      </c>
      <c r="B769">
        <v>3</v>
      </c>
      <c r="C769">
        <v>8.443502432264202</v>
      </c>
    </row>
    <row r="770" spans="1:3" ht="12.75">
      <c r="A770">
        <v>670</v>
      </c>
      <c r="B770">
        <v>1</v>
      </c>
      <c r="C770">
        <v>7.387756251020921</v>
      </c>
    </row>
    <row r="771" spans="1:3" ht="12.75">
      <c r="A771">
        <v>671</v>
      </c>
      <c r="B771">
        <v>4</v>
      </c>
      <c r="C771">
        <v>8.809982944356008</v>
      </c>
    </row>
    <row r="772" spans="1:3" ht="12.75">
      <c r="A772">
        <v>672</v>
      </c>
      <c r="B772">
        <v>3</v>
      </c>
      <c r="C772">
        <v>9.359935234620933</v>
      </c>
    </row>
    <row r="773" spans="1:3" ht="12.75">
      <c r="A773">
        <v>673</v>
      </c>
      <c r="B773">
        <v>1</v>
      </c>
      <c r="C773">
        <v>9.411150922739298</v>
      </c>
    </row>
    <row r="774" spans="1:3" ht="12.75">
      <c r="A774">
        <v>674</v>
      </c>
      <c r="B774">
        <v>2</v>
      </c>
      <c r="C774">
        <v>9.48351779535491</v>
      </c>
    </row>
    <row r="775" spans="1:3" ht="12.75">
      <c r="A775">
        <v>675</v>
      </c>
      <c r="B775">
        <v>4</v>
      </c>
      <c r="C775">
        <v>9.339910206321223</v>
      </c>
    </row>
    <row r="776" spans="1:3" ht="12.75">
      <c r="A776">
        <v>676</v>
      </c>
      <c r="B776">
        <v>3</v>
      </c>
      <c r="C776">
        <v>8.474699635387573</v>
      </c>
    </row>
    <row r="777" spans="1:3" ht="12.75">
      <c r="A777">
        <v>677</v>
      </c>
      <c r="B777">
        <v>4</v>
      </c>
      <c r="C777">
        <v>8.19228705947247</v>
      </c>
    </row>
    <row r="778" spans="1:3" ht="12.75">
      <c r="A778">
        <v>678</v>
      </c>
      <c r="B778">
        <v>1</v>
      </c>
      <c r="C778">
        <v>10.08711937679789</v>
      </c>
    </row>
    <row r="779" spans="1:3" ht="12.75">
      <c r="A779">
        <v>679</v>
      </c>
      <c r="B779">
        <v>1</v>
      </c>
      <c r="C779">
        <v>10.062650617156441</v>
      </c>
    </row>
    <row r="780" spans="1:3" ht="12.75">
      <c r="A780">
        <v>680</v>
      </c>
      <c r="B780">
        <v>2</v>
      </c>
      <c r="C780">
        <v>12.824292080851155</v>
      </c>
    </row>
    <row r="781" spans="1:3" ht="12.75">
      <c r="A781">
        <v>681</v>
      </c>
      <c r="B781">
        <v>4</v>
      </c>
      <c r="C781">
        <v>9.218325160506943</v>
      </c>
    </row>
    <row r="782" spans="1:3" ht="12.75">
      <c r="A782">
        <v>682</v>
      </c>
      <c r="B782">
        <v>4</v>
      </c>
      <c r="C782">
        <v>8.454645144982315</v>
      </c>
    </row>
    <row r="783" spans="1:3" ht="12.75">
      <c r="A783">
        <v>683</v>
      </c>
      <c r="B783">
        <v>3</v>
      </c>
      <c r="C783">
        <v>8.244570079421418</v>
      </c>
    </row>
    <row r="784" spans="1:3" ht="12.75">
      <c r="A784">
        <v>684</v>
      </c>
      <c r="B784">
        <v>1</v>
      </c>
      <c r="C784">
        <v>10.319481653705905</v>
      </c>
    </row>
    <row r="785" spans="1:3" ht="12.75">
      <c r="A785">
        <v>685</v>
      </c>
      <c r="B785">
        <v>4</v>
      </c>
      <c r="C785">
        <v>6.81901573400308</v>
      </c>
    </row>
    <row r="786" spans="1:3" ht="12.75">
      <c r="A786">
        <v>686</v>
      </c>
      <c r="B786">
        <v>4</v>
      </c>
      <c r="C786">
        <v>8.794281980885602</v>
      </c>
    </row>
    <row r="787" spans="1:3" ht="12.75">
      <c r="A787">
        <v>687</v>
      </c>
      <c r="B787">
        <v>3</v>
      </c>
      <c r="C787">
        <v>10.760293448617848</v>
      </c>
    </row>
    <row r="788" spans="1:3" ht="12.75">
      <c r="A788">
        <v>688</v>
      </c>
      <c r="B788">
        <v>4</v>
      </c>
      <c r="C788">
        <v>9.097747724376289</v>
      </c>
    </row>
    <row r="789" spans="1:3" ht="12.75">
      <c r="A789">
        <v>689</v>
      </c>
      <c r="B789">
        <v>2</v>
      </c>
      <c r="C789">
        <v>9.16870013084317</v>
      </c>
    </row>
    <row r="790" spans="1:3" ht="12.75">
      <c r="A790">
        <v>690</v>
      </c>
      <c r="B790">
        <v>1</v>
      </c>
      <c r="C790">
        <v>9.997270175492032</v>
      </c>
    </row>
    <row r="791" spans="1:3" ht="12.75">
      <c r="A791">
        <v>691</v>
      </c>
      <c r="B791">
        <v>4</v>
      </c>
      <c r="C791">
        <v>9.536287028380466</v>
      </c>
    </row>
    <row r="792" spans="1:3" ht="12.75">
      <c r="A792">
        <v>692</v>
      </c>
      <c r="B792">
        <v>1</v>
      </c>
      <c r="C792">
        <v>9.612946611008626</v>
      </c>
    </row>
    <row r="793" spans="1:3" ht="12.75">
      <c r="A793">
        <v>693</v>
      </c>
      <c r="B793">
        <v>4</v>
      </c>
      <c r="C793">
        <v>8.892768391636677</v>
      </c>
    </row>
    <row r="794" spans="1:3" ht="12.75">
      <c r="A794">
        <v>694</v>
      </c>
      <c r="B794">
        <v>3</v>
      </c>
      <c r="C794">
        <v>9.571457669133691</v>
      </c>
    </row>
    <row r="795" spans="1:3" ht="12.75">
      <c r="A795">
        <v>695</v>
      </c>
      <c r="B795">
        <v>3</v>
      </c>
      <c r="C795">
        <v>6.780020789939927</v>
      </c>
    </row>
    <row r="796" spans="1:3" ht="12.75">
      <c r="A796">
        <v>696</v>
      </c>
      <c r="B796">
        <v>1</v>
      </c>
      <c r="C796">
        <v>10.361413972220152</v>
      </c>
    </row>
    <row r="797" spans="1:3" ht="12.75">
      <c r="A797">
        <v>697</v>
      </c>
      <c r="B797">
        <v>1</v>
      </c>
      <c r="C797">
        <v>12.238633045462093</v>
      </c>
    </row>
    <row r="798" spans="1:3" ht="12.75">
      <c r="A798">
        <v>698</v>
      </c>
      <c r="B798">
        <v>4</v>
      </c>
      <c r="C798">
        <v>9.912038114776642</v>
      </c>
    </row>
    <row r="799" spans="1:3" ht="12.75">
      <c r="A799">
        <v>699</v>
      </c>
      <c r="B799">
        <v>2</v>
      </c>
      <c r="C799">
        <v>11.084334653533148</v>
      </c>
    </row>
    <row r="800" spans="1:3" ht="12.75">
      <c r="A800">
        <v>700</v>
      </c>
      <c r="B800">
        <v>4</v>
      </c>
      <c r="C800">
        <v>7.852972703820304</v>
      </c>
    </row>
    <row r="801" spans="1:3" ht="12.75">
      <c r="A801">
        <v>701</v>
      </c>
      <c r="B801">
        <v>3</v>
      </c>
      <c r="C801">
        <v>9.623206771561573</v>
      </c>
    </row>
    <row r="802" spans="1:3" ht="12.75">
      <c r="A802">
        <v>702</v>
      </c>
      <c r="B802">
        <v>3</v>
      </c>
      <c r="C802">
        <v>9.72423613621854</v>
      </c>
    </row>
    <row r="803" spans="1:3" ht="12.75">
      <c r="A803">
        <v>703</v>
      </c>
      <c r="B803">
        <v>3</v>
      </c>
      <c r="C803">
        <v>7.602494268225084</v>
      </c>
    </row>
    <row r="804" spans="1:3" ht="12.75">
      <c r="A804">
        <v>704</v>
      </c>
      <c r="B804">
        <v>2</v>
      </c>
      <c r="C804">
        <v>10.06995113063858</v>
      </c>
    </row>
    <row r="805" spans="1:3" ht="12.75">
      <c r="A805">
        <v>705</v>
      </c>
      <c r="B805">
        <v>1</v>
      </c>
      <c r="C805">
        <v>10.063337263312132</v>
      </c>
    </row>
    <row r="806" spans="1:3" ht="12.75">
      <c r="A806">
        <v>706</v>
      </c>
      <c r="B806">
        <v>1</v>
      </c>
      <c r="C806">
        <v>10.38091806615471</v>
      </c>
    </row>
    <row r="807" spans="1:3" ht="12.75">
      <c r="A807">
        <v>707</v>
      </c>
      <c r="B807">
        <v>4</v>
      </c>
      <c r="C807">
        <v>7.017196490047957</v>
      </c>
    </row>
    <row r="808" spans="1:3" ht="12.75">
      <c r="A808">
        <v>708</v>
      </c>
      <c r="B808">
        <v>2</v>
      </c>
      <c r="C808">
        <v>11.07066135111827</v>
      </c>
    </row>
    <row r="809" spans="1:3" ht="12.75">
      <c r="A809">
        <v>709</v>
      </c>
      <c r="B809">
        <v>4</v>
      </c>
      <c r="C809">
        <v>9.169249573621343</v>
      </c>
    </row>
    <row r="810" spans="1:3" ht="12.75">
      <c r="A810">
        <v>710</v>
      </c>
      <c r="B810">
        <v>1</v>
      </c>
      <c r="C810">
        <v>9.17245925879805</v>
      </c>
    </row>
    <row r="811" spans="1:3" ht="12.75">
      <c r="A811">
        <v>711</v>
      </c>
      <c r="B811">
        <v>3</v>
      </c>
      <c r="C811">
        <v>9.197250965076034</v>
      </c>
    </row>
    <row r="812" spans="1:3" ht="12.75">
      <c r="A812">
        <v>712</v>
      </c>
      <c r="B812">
        <v>1</v>
      </c>
      <c r="C812">
        <v>9.520570589801402</v>
      </c>
    </row>
    <row r="813" spans="1:3" ht="12.75">
      <c r="A813">
        <v>713</v>
      </c>
      <c r="B813">
        <v>2</v>
      </c>
      <c r="C813">
        <v>6.897276744745968</v>
      </c>
    </row>
    <row r="814" spans="1:3" ht="12.75">
      <c r="A814">
        <v>714</v>
      </c>
      <c r="B814">
        <v>3</v>
      </c>
      <c r="C814">
        <v>9.464374389604707</v>
      </c>
    </row>
    <row r="815" spans="1:3" ht="12.75">
      <c r="A815">
        <v>715</v>
      </c>
      <c r="B815">
        <v>1</v>
      </c>
      <c r="C815">
        <v>10.772673980442839</v>
      </c>
    </row>
    <row r="816" spans="1:3" ht="12.75">
      <c r="A816">
        <v>716</v>
      </c>
      <c r="B816">
        <v>4</v>
      </c>
      <c r="C816">
        <v>8.825118676141543</v>
      </c>
    </row>
    <row r="817" spans="1:3" ht="12.75">
      <c r="A817">
        <v>717</v>
      </c>
      <c r="B817">
        <v>3</v>
      </c>
      <c r="C817">
        <v>9.48358933594488</v>
      </c>
    </row>
    <row r="818" spans="1:3" ht="12.75">
      <c r="A818">
        <v>718</v>
      </c>
      <c r="B818">
        <v>1</v>
      </c>
      <c r="C818">
        <v>9.242618413433327</v>
      </c>
    </row>
    <row r="819" spans="1:3" ht="12.75">
      <c r="A819">
        <v>719</v>
      </c>
      <c r="B819">
        <v>3</v>
      </c>
      <c r="C819">
        <v>10.623837035691684</v>
      </c>
    </row>
    <row r="820" spans="1:3" ht="12.75">
      <c r="A820">
        <v>720</v>
      </c>
      <c r="B820">
        <v>4</v>
      </c>
      <c r="C820">
        <v>8.320674772664516</v>
      </c>
    </row>
    <row r="821" spans="1:3" ht="12.75">
      <c r="A821">
        <v>721</v>
      </c>
      <c r="B821">
        <v>3</v>
      </c>
      <c r="C821">
        <v>9.678257115404612</v>
      </c>
    </row>
    <row r="822" spans="1:3" ht="12.75">
      <c r="A822">
        <v>722</v>
      </c>
      <c r="B822">
        <v>4</v>
      </c>
      <c r="C822">
        <v>10.07714495611295</v>
      </c>
    </row>
    <row r="823" spans="1:3" ht="12.75">
      <c r="A823">
        <v>723</v>
      </c>
      <c r="B823">
        <v>2</v>
      </c>
      <c r="C823">
        <v>9.816658487091996</v>
      </c>
    </row>
    <row r="824" spans="1:3" ht="12.75">
      <c r="A824">
        <v>724</v>
      </c>
      <c r="B824">
        <v>4</v>
      </c>
      <c r="C824">
        <v>10.12641822951875</v>
      </c>
    </row>
    <row r="825" spans="1:3" ht="12.75">
      <c r="A825">
        <v>725</v>
      </c>
      <c r="B825">
        <v>1</v>
      </c>
      <c r="C825">
        <v>11.572787752866306</v>
      </c>
    </row>
    <row r="826" spans="1:3" ht="12.75">
      <c r="A826">
        <v>726</v>
      </c>
      <c r="B826">
        <v>4</v>
      </c>
      <c r="C826">
        <v>8.734663323940186</v>
      </c>
    </row>
    <row r="827" spans="1:3" ht="12.75">
      <c r="A827">
        <v>727</v>
      </c>
      <c r="B827">
        <v>4</v>
      </c>
      <c r="C827">
        <v>8.44306947878463</v>
      </c>
    </row>
    <row r="828" spans="1:3" ht="12.75">
      <c r="A828">
        <v>728</v>
      </c>
      <c r="B828">
        <v>4</v>
      </c>
      <c r="C828">
        <v>10.111149014934824</v>
      </c>
    </row>
    <row r="829" spans="1:3" ht="12.75">
      <c r="A829">
        <v>729</v>
      </c>
      <c r="B829">
        <v>1</v>
      </c>
      <c r="C829">
        <v>11.585726348689825</v>
      </c>
    </row>
    <row r="830" spans="1:3" ht="12.75">
      <c r="A830">
        <v>730</v>
      </c>
      <c r="B830">
        <v>4</v>
      </c>
      <c r="C830">
        <v>7.296670323460164</v>
      </c>
    </row>
    <row r="831" spans="1:3" ht="12.75">
      <c r="A831">
        <v>731</v>
      </c>
      <c r="B831">
        <v>1</v>
      </c>
      <c r="C831">
        <v>11.151496727986014</v>
      </c>
    </row>
    <row r="832" spans="1:3" ht="12.75">
      <c r="A832">
        <v>732</v>
      </c>
      <c r="B832">
        <v>2</v>
      </c>
      <c r="C832">
        <v>10.457457659128812</v>
      </c>
    </row>
    <row r="833" spans="1:3" ht="12.75">
      <c r="A833">
        <v>733</v>
      </c>
      <c r="B833">
        <v>1</v>
      </c>
      <c r="C833">
        <v>11.017881918881706</v>
      </c>
    </row>
    <row r="834" spans="1:3" ht="12.75">
      <c r="A834">
        <v>734</v>
      </c>
      <c r="B834">
        <v>4</v>
      </c>
      <c r="C834">
        <v>8.383691858125307</v>
      </c>
    </row>
    <row r="835" spans="1:3" ht="12.75">
      <c r="A835">
        <v>735</v>
      </c>
      <c r="B835">
        <v>2</v>
      </c>
      <c r="C835">
        <v>9.605082630807594</v>
      </c>
    </row>
    <row r="836" spans="1:3" ht="12.75">
      <c r="A836">
        <v>736</v>
      </c>
      <c r="B836">
        <v>4</v>
      </c>
      <c r="C836">
        <v>7.0303456535963385</v>
      </c>
    </row>
    <row r="837" spans="1:3" ht="12.75">
      <c r="A837">
        <v>737</v>
      </c>
      <c r="B837">
        <v>1</v>
      </c>
      <c r="C837">
        <v>11.815117380585656</v>
      </c>
    </row>
    <row r="838" spans="1:3" ht="12.75">
      <c r="A838">
        <v>738</v>
      </c>
      <c r="B838">
        <v>4</v>
      </c>
      <c r="C838">
        <v>7.243651093611627</v>
      </c>
    </row>
    <row r="839" spans="1:3" ht="12.75">
      <c r="A839">
        <v>739</v>
      </c>
      <c r="B839">
        <v>3</v>
      </c>
      <c r="C839">
        <v>8.137857482753214</v>
      </c>
    </row>
    <row r="840" spans="1:3" ht="12.75">
      <c r="A840">
        <v>740</v>
      </c>
      <c r="B840">
        <v>3</v>
      </c>
      <c r="C840">
        <v>8.805581882945594</v>
      </c>
    </row>
    <row r="841" spans="1:3" ht="12.75">
      <c r="A841">
        <v>741</v>
      </c>
      <c r="B841">
        <v>1</v>
      </c>
      <c r="C841">
        <v>9.276775435445535</v>
      </c>
    </row>
    <row r="842" spans="1:3" ht="12.75">
      <c r="A842">
        <v>742</v>
      </c>
      <c r="B842">
        <v>1</v>
      </c>
      <c r="C842">
        <v>8.685000528983474</v>
      </c>
    </row>
    <row r="843" spans="1:3" ht="12.75">
      <c r="A843">
        <v>743</v>
      </c>
      <c r="B843">
        <v>1</v>
      </c>
      <c r="C843">
        <v>10.968757108834383</v>
      </c>
    </row>
    <row r="844" spans="1:3" ht="12.75">
      <c r="A844">
        <v>744</v>
      </c>
      <c r="B844">
        <v>2</v>
      </c>
      <c r="C844">
        <v>10.249765975780482</v>
      </c>
    </row>
    <row r="845" spans="1:3" ht="12.75">
      <c r="A845">
        <v>745</v>
      </c>
      <c r="B845">
        <v>1</v>
      </c>
      <c r="C845">
        <v>9.728386650738754</v>
      </c>
    </row>
    <row r="846" spans="1:3" ht="12.75">
      <c r="A846">
        <v>746</v>
      </c>
      <c r="B846">
        <v>1</v>
      </c>
      <c r="C846">
        <v>10.99704473329593</v>
      </c>
    </row>
    <row r="847" spans="1:3" ht="12.75">
      <c r="A847">
        <v>747</v>
      </c>
      <c r="B847">
        <v>1</v>
      </c>
      <c r="C847">
        <v>10.56055278601065</v>
      </c>
    </row>
    <row r="848" spans="1:3" ht="12.75">
      <c r="A848">
        <v>748</v>
      </c>
      <c r="B848">
        <v>1</v>
      </c>
      <c r="C848">
        <v>8.957691618318497</v>
      </c>
    </row>
    <row r="849" spans="1:3" ht="12.75">
      <c r="A849">
        <v>749</v>
      </c>
      <c r="B849">
        <v>4</v>
      </c>
      <c r="C849">
        <v>8.284702692432646</v>
      </c>
    </row>
    <row r="850" spans="1:3" ht="12.75">
      <c r="A850">
        <v>750</v>
      </c>
      <c r="B850">
        <v>1</v>
      </c>
      <c r="C850">
        <v>10.602229131398715</v>
      </c>
    </row>
    <row r="851" spans="1:3" ht="12.75">
      <c r="A851">
        <v>751</v>
      </c>
      <c r="B851">
        <v>3</v>
      </c>
      <c r="C851">
        <v>7.418915838517654</v>
      </c>
    </row>
    <row r="852" spans="1:3" ht="12.75">
      <c r="A852">
        <v>752</v>
      </c>
      <c r="B852">
        <v>2</v>
      </c>
      <c r="C852">
        <v>9.627433475124466</v>
      </c>
    </row>
    <row r="853" spans="1:3" ht="12.75">
      <c r="A853">
        <v>753</v>
      </c>
      <c r="B853">
        <v>1</v>
      </c>
      <c r="C853">
        <v>9.48335169827957</v>
      </c>
    </row>
    <row r="854" spans="1:3" ht="12.75">
      <c r="A854">
        <v>754</v>
      </c>
      <c r="B854">
        <v>2</v>
      </c>
      <c r="C854">
        <v>11.56686506940792</v>
      </c>
    </row>
    <row r="855" spans="1:3" ht="12.75">
      <c r="A855">
        <v>755</v>
      </c>
      <c r="B855">
        <v>1</v>
      </c>
      <c r="C855">
        <v>9.870428168564777</v>
      </c>
    </row>
    <row r="856" spans="1:3" ht="12.75">
      <c r="A856">
        <v>756</v>
      </c>
      <c r="B856">
        <v>4</v>
      </c>
      <c r="C856">
        <v>9.08798950823957</v>
      </c>
    </row>
    <row r="857" spans="1:3" ht="12.75">
      <c r="A857">
        <v>757</v>
      </c>
      <c r="B857">
        <v>4</v>
      </c>
      <c r="C857">
        <v>9.611911891647498</v>
      </c>
    </row>
    <row r="858" spans="1:3" ht="12.75">
      <c r="A858">
        <v>758</v>
      </c>
      <c r="B858">
        <v>1</v>
      </c>
      <c r="C858">
        <v>8.868535035981317</v>
      </c>
    </row>
    <row r="859" spans="1:3" ht="12.75">
      <c r="A859">
        <v>759</v>
      </c>
      <c r="B859">
        <v>4</v>
      </c>
      <c r="C859">
        <v>7.709405143112118</v>
      </c>
    </row>
    <row r="860" spans="1:3" ht="12.75">
      <c r="A860">
        <v>760</v>
      </c>
      <c r="B860">
        <v>4</v>
      </c>
      <c r="C860">
        <v>9.49068500710837</v>
      </c>
    </row>
    <row r="861" spans="1:3" ht="12.75">
      <c r="A861">
        <v>761</v>
      </c>
      <c r="B861">
        <v>4</v>
      </c>
      <c r="C861">
        <v>9.2997870569443</v>
      </c>
    </row>
    <row r="862" spans="1:3" ht="12.75">
      <c r="A862">
        <v>762</v>
      </c>
      <c r="B862">
        <v>4</v>
      </c>
      <c r="C862">
        <v>9.038692059732535</v>
      </c>
    </row>
    <row r="863" spans="1:3" ht="12.75">
      <c r="A863">
        <v>763</v>
      </c>
      <c r="B863">
        <v>3</v>
      </c>
      <c r="C863">
        <v>7.982750717291957</v>
      </c>
    </row>
    <row r="864" spans="1:3" ht="12.75">
      <c r="A864">
        <v>764</v>
      </c>
      <c r="B864">
        <v>1</v>
      </c>
      <c r="C864">
        <v>7.809216596635265</v>
      </c>
    </row>
    <row r="865" spans="1:3" ht="12.75">
      <c r="A865">
        <v>765</v>
      </c>
      <c r="B865">
        <v>3</v>
      </c>
      <c r="C865">
        <v>8.833134545973513</v>
      </c>
    </row>
    <row r="866" spans="1:3" ht="12.75">
      <c r="A866">
        <v>766</v>
      </c>
      <c r="B866">
        <v>1</v>
      </c>
      <c r="C866">
        <v>11.298659465205118</v>
      </c>
    </row>
    <row r="867" spans="1:3" ht="12.75">
      <c r="A867">
        <v>767</v>
      </c>
      <c r="B867">
        <v>2</v>
      </c>
      <c r="C867">
        <v>8.106639954217894</v>
      </c>
    </row>
    <row r="868" spans="1:3" ht="12.75">
      <c r="A868">
        <v>768</v>
      </c>
      <c r="B868">
        <v>3</v>
      </c>
      <c r="C868">
        <v>9.731441621738822</v>
      </c>
    </row>
    <row r="869" spans="1:3" ht="12.75">
      <c r="A869">
        <v>769</v>
      </c>
      <c r="B869">
        <v>1</v>
      </c>
      <c r="C869">
        <v>11.391665513154686</v>
      </c>
    </row>
    <row r="870" spans="1:3" ht="12.75">
      <c r="A870">
        <v>770</v>
      </c>
      <c r="B870">
        <v>2</v>
      </c>
      <c r="C870">
        <v>8.402233224857053</v>
      </c>
    </row>
    <row r="871" spans="1:3" ht="12.75">
      <c r="A871">
        <v>771</v>
      </c>
      <c r="B871">
        <v>4</v>
      </c>
      <c r="C871">
        <v>8.758113816041654</v>
      </c>
    </row>
    <row r="872" spans="1:3" ht="12.75">
      <c r="A872">
        <v>772</v>
      </c>
      <c r="B872">
        <v>4</v>
      </c>
      <c r="C872">
        <v>7.100805393814022</v>
      </c>
    </row>
    <row r="873" spans="1:3" ht="12.75">
      <c r="A873">
        <v>773</v>
      </c>
      <c r="B873">
        <v>4</v>
      </c>
      <c r="C873">
        <v>7.153909799018317</v>
      </c>
    </row>
    <row r="874" spans="1:3" ht="12.75">
      <c r="A874">
        <v>774</v>
      </c>
      <c r="B874">
        <v>4</v>
      </c>
      <c r="C874">
        <v>8.912385377703357</v>
      </c>
    </row>
    <row r="875" spans="1:3" ht="12.75">
      <c r="A875">
        <v>775</v>
      </c>
      <c r="B875">
        <v>1</v>
      </c>
      <c r="C875">
        <v>8.565186118430525</v>
      </c>
    </row>
    <row r="876" spans="1:3" ht="12.75">
      <c r="A876">
        <v>776</v>
      </c>
      <c r="B876">
        <v>3</v>
      </c>
      <c r="C876">
        <v>8.256902672875523</v>
      </c>
    </row>
    <row r="877" spans="1:3" ht="12.75">
      <c r="A877">
        <v>777</v>
      </c>
      <c r="B877">
        <v>4</v>
      </c>
      <c r="C877">
        <v>7.4538220595496485</v>
      </c>
    </row>
    <row r="878" spans="1:3" ht="12.75">
      <c r="A878">
        <v>778</v>
      </c>
      <c r="B878">
        <v>4</v>
      </c>
      <c r="C878">
        <v>8.964321526241367</v>
      </c>
    </row>
    <row r="879" spans="1:3" ht="12.75">
      <c r="A879">
        <v>779</v>
      </c>
      <c r="B879">
        <v>3</v>
      </c>
      <c r="C879">
        <v>7.883291395202651</v>
      </c>
    </row>
    <row r="880" spans="1:3" ht="12.75">
      <c r="A880">
        <v>780</v>
      </c>
      <c r="B880">
        <v>4</v>
      </c>
      <c r="C880">
        <v>8.788241805728017</v>
      </c>
    </row>
    <row r="881" spans="1:3" ht="12.75">
      <c r="A881">
        <v>781</v>
      </c>
      <c r="B881">
        <v>4</v>
      </c>
      <c r="C881">
        <v>9.452595904851822</v>
      </c>
    </row>
    <row r="882" spans="1:3" ht="12.75">
      <c r="A882">
        <v>782</v>
      </c>
      <c r="B882">
        <v>4</v>
      </c>
      <c r="C882">
        <v>9.65683586660362</v>
      </c>
    </row>
    <row r="883" spans="1:3" ht="12.75">
      <c r="A883">
        <v>783</v>
      </c>
      <c r="B883">
        <v>2</v>
      </c>
      <c r="C883">
        <v>10.193548116050193</v>
      </c>
    </row>
    <row r="884" spans="1:3" ht="12.75">
      <c r="A884">
        <v>784</v>
      </c>
      <c r="B884">
        <v>4</v>
      </c>
      <c r="C884">
        <v>10.334401169541728</v>
      </c>
    </row>
    <row r="885" spans="1:3" ht="12.75">
      <c r="A885">
        <v>785</v>
      </c>
      <c r="B885">
        <v>1</v>
      </c>
      <c r="C885">
        <v>8.930811732448431</v>
      </c>
    </row>
    <row r="886" spans="1:3" ht="12.75">
      <c r="A886">
        <v>786</v>
      </c>
      <c r="B886">
        <v>4</v>
      </c>
      <c r="C886">
        <v>9.040145426970948</v>
      </c>
    </row>
    <row r="887" spans="1:3" ht="12.75">
      <c r="A887">
        <v>787</v>
      </c>
      <c r="B887">
        <v>2</v>
      </c>
      <c r="C887">
        <v>8.62066003977894</v>
      </c>
    </row>
    <row r="888" spans="1:3" ht="12.75">
      <c r="A888">
        <v>788</v>
      </c>
      <c r="B888">
        <v>4</v>
      </c>
      <c r="C888">
        <v>10.755313686130398</v>
      </c>
    </row>
    <row r="889" spans="1:3" ht="12.75">
      <c r="A889">
        <v>789</v>
      </c>
      <c r="B889">
        <v>1</v>
      </c>
      <c r="C889">
        <v>9.350881823129951</v>
      </c>
    </row>
    <row r="890" spans="1:3" ht="12.75">
      <c r="A890">
        <v>790</v>
      </c>
      <c r="B890">
        <v>4</v>
      </c>
      <c r="C890">
        <v>8.03911090380529</v>
      </c>
    </row>
    <row r="891" spans="1:3" ht="12.75">
      <c r="A891">
        <v>791</v>
      </c>
      <c r="B891">
        <v>4</v>
      </c>
      <c r="C891">
        <v>8.544200342411283</v>
      </c>
    </row>
    <row r="892" spans="1:3" ht="12.75">
      <c r="A892">
        <v>792</v>
      </c>
      <c r="B892">
        <v>1</v>
      </c>
      <c r="C892">
        <v>11.41873965682898</v>
      </c>
    </row>
    <row r="893" spans="1:3" ht="12.75">
      <c r="A893">
        <v>793</v>
      </c>
      <c r="B893">
        <v>4</v>
      </c>
      <c r="C893">
        <v>8.384739948222753</v>
      </c>
    </row>
    <row r="894" spans="1:3" ht="12.75">
      <c r="A894">
        <v>794</v>
      </c>
      <c r="B894">
        <v>4</v>
      </c>
      <c r="C894">
        <v>9.002537131882645</v>
      </c>
    </row>
    <row r="895" spans="1:3" ht="12.75">
      <c r="A895">
        <v>795</v>
      </c>
      <c r="B895">
        <v>4</v>
      </c>
      <c r="C895">
        <v>9.1215082373642</v>
      </c>
    </row>
    <row r="896" spans="1:3" ht="12.75">
      <c r="A896">
        <v>796</v>
      </c>
      <c r="B896">
        <v>4</v>
      </c>
      <c r="C896">
        <v>9.545178369420118</v>
      </c>
    </row>
    <row r="897" spans="1:3" ht="12.75">
      <c r="A897">
        <v>797</v>
      </c>
      <c r="B897">
        <v>3</v>
      </c>
      <c r="C897">
        <v>8.148556260765035</v>
      </c>
    </row>
    <row r="898" spans="1:3" ht="12.75">
      <c r="A898">
        <v>798</v>
      </c>
      <c r="B898">
        <v>3</v>
      </c>
      <c r="C898">
        <v>9.51279027858312</v>
      </c>
    </row>
    <row r="899" spans="1:3" ht="12.75">
      <c r="A899">
        <v>799</v>
      </c>
      <c r="B899">
        <v>4</v>
      </c>
      <c r="C899">
        <v>9.711115437643102</v>
      </c>
    </row>
    <row r="900" spans="1:3" ht="12.75">
      <c r="A900">
        <v>800</v>
      </c>
      <c r="B900">
        <v>4</v>
      </c>
      <c r="C900">
        <v>8.350500830695909</v>
      </c>
    </row>
    <row r="901" spans="1:3" ht="12.75">
      <c r="A901">
        <v>801</v>
      </c>
      <c r="B901">
        <v>4</v>
      </c>
      <c r="C901">
        <v>9.109874085892232</v>
      </c>
    </row>
    <row r="902" spans="1:3" ht="12.75">
      <c r="A902">
        <v>802</v>
      </c>
      <c r="B902">
        <v>2</v>
      </c>
      <c r="C902">
        <v>9.776316086473564</v>
      </c>
    </row>
    <row r="903" spans="1:3" ht="12.75">
      <c r="A903">
        <v>803</v>
      </c>
      <c r="B903">
        <v>4</v>
      </c>
      <c r="C903">
        <v>7.5238038027926395</v>
      </c>
    </row>
    <row r="904" spans="1:3" ht="12.75">
      <c r="A904">
        <v>804</v>
      </c>
      <c r="B904">
        <v>1</v>
      </c>
      <c r="C904">
        <v>9.984463013729501</v>
      </c>
    </row>
    <row r="905" spans="1:3" ht="12.75">
      <c r="A905">
        <v>805</v>
      </c>
      <c r="B905">
        <v>2</v>
      </c>
      <c r="C905">
        <v>9.94419678601667</v>
      </c>
    </row>
    <row r="906" spans="1:3" ht="12.75">
      <c r="A906">
        <v>806</v>
      </c>
      <c r="B906">
        <v>4</v>
      </c>
      <c r="C906">
        <v>8.311902219284201</v>
      </c>
    </row>
    <row r="907" spans="1:3" ht="12.75">
      <c r="A907">
        <v>807</v>
      </c>
      <c r="B907">
        <v>3</v>
      </c>
      <c r="C907">
        <v>8.377763064953422</v>
      </c>
    </row>
    <row r="908" spans="1:3" ht="12.75">
      <c r="A908">
        <v>808</v>
      </c>
      <c r="B908">
        <v>1</v>
      </c>
      <c r="C908">
        <v>7.355321111716378</v>
      </c>
    </row>
    <row r="909" spans="1:3" ht="12.75">
      <c r="A909">
        <v>809</v>
      </c>
      <c r="B909">
        <v>4</v>
      </c>
      <c r="C909">
        <v>11.452524377549054</v>
      </c>
    </row>
    <row r="910" spans="1:3" ht="12.75">
      <c r="A910">
        <v>810</v>
      </c>
      <c r="B910">
        <v>1</v>
      </c>
      <c r="C910">
        <v>10.784122004858972</v>
      </c>
    </row>
    <row r="911" spans="1:3" ht="12.75">
      <c r="A911">
        <v>811</v>
      </c>
      <c r="B911">
        <v>4</v>
      </c>
      <c r="C911">
        <v>9.96177788427752</v>
      </c>
    </row>
    <row r="912" spans="1:3" ht="12.75">
      <c r="A912">
        <v>812</v>
      </c>
      <c r="B912">
        <v>3</v>
      </c>
      <c r="C912">
        <v>8.559827329402186</v>
      </c>
    </row>
    <row r="913" spans="1:3" ht="12.75">
      <c r="A913">
        <v>813</v>
      </c>
      <c r="B913">
        <v>4</v>
      </c>
      <c r="C913">
        <v>8.642774008729335</v>
      </c>
    </row>
    <row r="914" spans="1:3" ht="12.75">
      <c r="A914">
        <v>814</v>
      </c>
      <c r="B914">
        <v>1</v>
      </c>
      <c r="C914">
        <v>11.259528638414707</v>
      </c>
    </row>
    <row r="915" spans="1:3" ht="12.75">
      <c r="A915">
        <v>815</v>
      </c>
      <c r="B915">
        <v>3</v>
      </c>
      <c r="C915">
        <v>8.730700003818463</v>
      </c>
    </row>
    <row r="916" spans="1:3" ht="12.75">
      <c r="A916">
        <v>816</v>
      </c>
      <c r="B916">
        <v>4</v>
      </c>
      <c r="C916">
        <v>9.463078976754453</v>
      </c>
    </row>
    <row r="917" spans="1:3" ht="12.75">
      <c r="A917">
        <v>817</v>
      </c>
      <c r="B917">
        <v>1</v>
      </c>
      <c r="C917">
        <v>10.731854533488386</v>
      </c>
    </row>
    <row r="918" spans="1:3" ht="12.75">
      <c r="A918">
        <v>818</v>
      </c>
      <c r="B918">
        <v>3</v>
      </c>
      <c r="C918">
        <v>8.42773653111577</v>
      </c>
    </row>
    <row r="919" spans="1:3" ht="12.75">
      <c r="A919">
        <v>819</v>
      </c>
      <c r="B919">
        <v>1</v>
      </c>
      <c r="C919">
        <v>10.414369963403363</v>
      </c>
    </row>
    <row r="920" spans="1:3" ht="12.75">
      <c r="A920">
        <v>820</v>
      </c>
      <c r="B920">
        <v>1</v>
      </c>
      <c r="C920">
        <v>9.837860666131927</v>
      </c>
    </row>
    <row r="921" spans="1:3" ht="12.75">
      <c r="A921">
        <v>821</v>
      </c>
      <c r="B921">
        <v>1</v>
      </c>
      <c r="C921">
        <v>10.001033327714863</v>
      </c>
    </row>
    <row r="922" spans="1:3" ht="12.75">
      <c r="A922">
        <v>822</v>
      </c>
      <c r="B922">
        <v>4</v>
      </c>
      <c r="C922">
        <v>10.292774968422451</v>
      </c>
    </row>
    <row r="923" spans="1:3" ht="12.75">
      <c r="A923">
        <v>823</v>
      </c>
      <c r="B923">
        <v>4</v>
      </c>
      <c r="C923">
        <v>10.062143020176045</v>
      </c>
    </row>
    <row r="924" spans="1:3" ht="12.75">
      <c r="A924">
        <v>824</v>
      </c>
      <c r="B924">
        <v>3</v>
      </c>
      <c r="C924">
        <v>11.071561593482055</v>
      </c>
    </row>
    <row r="925" spans="1:3" ht="12.75">
      <c r="A925">
        <v>825</v>
      </c>
      <c r="B925">
        <v>1</v>
      </c>
      <c r="C925">
        <v>10.033473397300424</v>
      </c>
    </row>
    <row r="926" spans="1:3" ht="12.75">
      <c r="A926">
        <v>826</v>
      </c>
      <c r="B926">
        <v>3</v>
      </c>
      <c r="C926">
        <v>8.206631534406219</v>
      </c>
    </row>
    <row r="927" spans="1:3" ht="12.75">
      <c r="A927">
        <v>827</v>
      </c>
      <c r="B927">
        <v>1</v>
      </c>
      <c r="C927">
        <v>10.3023292895453</v>
      </c>
    </row>
    <row r="928" spans="1:3" ht="12.75">
      <c r="A928">
        <v>828</v>
      </c>
      <c r="B928">
        <v>3</v>
      </c>
      <c r="C928">
        <v>10.847722940168715</v>
      </c>
    </row>
    <row r="929" spans="1:3" ht="12.75">
      <c r="A929">
        <v>829</v>
      </c>
      <c r="B929">
        <v>4</v>
      </c>
      <c r="C929">
        <v>10.16764225642711</v>
      </c>
    </row>
    <row r="930" spans="1:3" ht="12.75">
      <c r="A930">
        <v>830</v>
      </c>
      <c r="B930">
        <v>1</v>
      </c>
      <c r="C930">
        <v>10.577713168155594</v>
      </c>
    </row>
    <row r="931" spans="1:3" ht="12.75">
      <c r="A931">
        <v>831</v>
      </c>
      <c r="B931">
        <v>2</v>
      </c>
      <c r="C931">
        <v>10.611339379829314</v>
      </c>
    </row>
    <row r="932" spans="1:3" ht="12.75">
      <c r="A932">
        <v>832</v>
      </c>
      <c r="B932">
        <v>4</v>
      </c>
      <c r="C932">
        <v>8.095624972553935</v>
      </c>
    </row>
    <row r="933" spans="1:3" ht="12.75">
      <c r="A933">
        <v>833</v>
      </c>
      <c r="B933">
        <v>4</v>
      </c>
      <c r="C933">
        <v>8.629632287601332</v>
      </c>
    </row>
    <row r="934" spans="1:3" ht="12.75">
      <c r="A934">
        <v>834</v>
      </c>
      <c r="B934">
        <v>3</v>
      </c>
      <c r="C934">
        <v>7.864740986078533</v>
      </c>
    </row>
    <row r="935" spans="1:3" ht="12.75">
      <c r="A935">
        <v>835</v>
      </c>
      <c r="B935">
        <v>1</v>
      </c>
      <c r="C935">
        <v>8.983438775072068</v>
      </c>
    </row>
    <row r="936" spans="1:3" ht="12.75">
      <c r="A936">
        <v>836</v>
      </c>
      <c r="B936">
        <v>2</v>
      </c>
      <c r="C936">
        <v>9.666866598692172</v>
      </c>
    </row>
    <row r="937" spans="1:3" ht="12.75">
      <c r="A937">
        <v>837</v>
      </c>
      <c r="B937">
        <v>4</v>
      </c>
      <c r="C937">
        <v>7.560455868759604</v>
      </c>
    </row>
    <row r="938" spans="1:3" ht="12.75">
      <c r="A938">
        <v>838</v>
      </c>
      <c r="B938">
        <v>3</v>
      </c>
      <c r="C938">
        <v>9.891195174443919</v>
      </c>
    </row>
    <row r="939" spans="1:3" ht="12.75">
      <c r="A939">
        <v>839</v>
      </c>
      <c r="B939">
        <v>4</v>
      </c>
      <c r="C939">
        <v>9.31506184233494</v>
      </c>
    </row>
    <row r="940" spans="1:3" ht="12.75">
      <c r="A940">
        <v>840</v>
      </c>
      <c r="B940">
        <v>4</v>
      </c>
      <c r="C940">
        <v>8.95883610062685</v>
      </c>
    </row>
    <row r="941" spans="1:3" ht="12.75">
      <c r="A941">
        <v>841</v>
      </c>
      <c r="B941">
        <v>4</v>
      </c>
      <c r="C941">
        <v>9.919673340848627</v>
      </c>
    </row>
    <row r="942" spans="1:3" ht="12.75">
      <c r="A942">
        <v>842</v>
      </c>
      <c r="B942">
        <v>4</v>
      </c>
      <c r="C942">
        <v>9.359646582800169</v>
      </c>
    </row>
    <row r="943" spans="1:3" ht="12.75">
      <c r="A943">
        <v>843</v>
      </c>
      <c r="B943">
        <v>1</v>
      </c>
      <c r="C943">
        <v>9.797062397574715</v>
      </c>
    </row>
    <row r="944" spans="1:3" ht="12.75">
      <c r="A944">
        <v>844</v>
      </c>
      <c r="B944">
        <v>2</v>
      </c>
      <c r="C944">
        <v>9.923644152602849</v>
      </c>
    </row>
    <row r="945" spans="1:3" ht="12.75">
      <c r="A945">
        <v>845</v>
      </c>
      <c r="B945">
        <v>2</v>
      </c>
      <c r="C945">
        <v>10.559242807047283</v>
      </c>
    </row>
    <row r="946" spans="1:3" ht="12.75">
      <c r="A946">
        <v>846</v>
      </c>
      <c r="B946">
        <v>1</v>
      </c>
      <c r="C946">
        <v>7.861422889666935</v>
      </c>
    </row>
    <row r="947" spans="1:3" ht="12.75">
      <c r="A947">
        <v>847</v>
      </c>
      <c r="B947">
        <v>3</v>
      </c>
      <c r="C947">
        <v>8.760294921692976</v>
      </c>
    </row>
    <row r="948" spans="1:3" ht="12.75">
      <c r="A948">
        <v>848</v>
      </c>
      <c r="B948">
        <v>1</v>
      </c>
      <c r="C948">
        <v>9.707102644075466</v>
      </c>
    </row>
    <row r="949" spans="1:3" ht="12.75">
      <c r="A949">
        <v>849</v>
      </c>
      <c r="B949">
        <v>3</v>
      </c>
      <c r="C949">
        <v>8.811606354680162</v>
      </c>
    </row>
    <row r="950" spans="1:3" ht="12.75">
      <c r="A950">
        <v>850</v>
      </c>
      <c r="B950">
        <v>1</v>
      </c>
      <c r="C950">
        <v>10.129094081401476</v>
      </c>
    </row>
    <row r="951" spans="1:3" ht="12.75">
      <c r="A951">
        <v>851</v>
      </c>
      <c r="B951">
        <v>2</v>
      </c>
      <c r="C951">
        <v>11.27563113306745</v>
      </c>
    </row>
    <row r="952" spans="1:3" ht="12.75">
      <c r="A952">
        <v>852</v>
      </c>
      <c r="B952">
        <v>1</v>
      </c>
      <c r="C952">
        <v>10.675391130062483</v>
      </c>
    </row>
    <row r="953" spans="1:3" ht="12.75">
      <c r="A953">
        <v>853</v>
      </c>
      <c r="B953">
        <v>1</v>
      </c>
      <c r="C953">
        <v>10.100624724597594</v>
      </c>
    </row>
    <row r="954" spans="1:3" ht="12.75">
      <c r="A954">
        <v>854</v>
      </c>
      <c r="B954">
        <v>4</v>
      </c>
      <c r="C954">
        <v>9.590275076475415</v>
      </c>
    </row>
    <row r="955" spans="1:3" ht="12.75">
      <c r="A955">
        <v>855</v>
      </c>
      <c r="B955">
        <v>4</v>
      </c>
      <c r="C955">
        <v>7.562373203711158</v>
      </c>
    </row>
    <row r="956" spans="1:3" ht="12.75">
      <c r="A956">
        <v>856</v>
      </c>
      <c r="B956">
        <v>4</v>
      </c>
      <c r="C956">
        <v>10.68015990200638</v>
      </c>
    </row>
    <row r="957" spans="1:3" ht="12.75">
      <c r="A957">
        <v>857</v>
      </c>
      <c r="B957">
        <v>1</v>
      </c>
      <c r="C957">
        <v>13.65072763590755</v>
      </c>
    </row>
    <row r="958" spans="1:3" ht="12.75">
      <c r="A958">
        <v>858</v>
      </c>
      <c r="B958">
        <v>4</v>
      </c>
      <c r="C958">
        <v>9.627308735194024</v>
      </c>
    </row>
    <row r="959" spans="1:3" ht="12.75">
      <c r="A959">
        <v>859</v>
      </c>
      <c r="B959">
        <v>4</v>
      </c>
      <c r="C959">
        <v>8.057416067482965</v>
      </c>
    </row>
    <row r="960" spans="1:3" ht="12.75">
      <c r="A960">
        <v>860</v>
      </c>
      <c r="B960">
        <v>4</v>
      </c>
      <c r="C960">
        <v>10.445256391222136</v>
      </c>
    </row>
    <row r="961" spans="1:3" ht="12.75">
      <c r="A961">
        <v>861</v>
      </c>
      <c r="B961">
        <v>4</v>
      </c>
      <c r="C961">
        <v>9.690407999402705</v>
      </c>
    </row>
    <row r="962" spans="1:3" ht="12.75">
      <c r="A962">
        <v>862</v>
      </c>
      <c r="B962">
        <v>2</v>
      </c>
      <c r="C962">
        <v>8.401978686032438</v>
      </c>
    </row>
    <row r="963" spans="1:3" ht="12.75">
      <c r="A963">
        <v>863</v>
      </c>
      <c r="B963">
        <v>4</v>
      </c>
      <c r="C963">
        <v>9.887088440585579</v>
      </c>
    </row>
    <row r="964" spans="1:3" ht="12.75">
      <c r="A964">
        <v>864</v>
      </c>
      <c r="B964">
        <v>2</v>
      </c>
      <c r="C964">
        <v>9.052168898352834</v>
      </c>
    </row>
    <row r="965" spans="1:3" ht="12.75">
      <c r="A965">
        <v>865</v>
      </c>
      <c r="B965">
        <v>1</v>
      </c>
      <c r="C965">
        <v>8.89842612448438</v>
      </c>
    </row>
    <row r="966" spans="1:3" ht="12.75">
      <c r="A966">
        <v>866</v>
      </c>
      <c r="B966">
        <v>4</v>
      </c>
      <c r="C966">
        <v>6.503808105020812</v>
      </c>
    </row>
    <row r="967" spans="1:3" ht="12.75">
      <c r="A967">
        <v>867</v>
      </c>
      <c r="B967">
        <v>1</v>
      </c>
      <c r="C967">
        <v>11.331853988208735</v>
      </c>
    </row>
    <row r="968" spans="1:3" ht="12.75">
      <c r="A968">
        <v>868</v>
      </c>
      <c r="B968">
        <v>1</v>
      </c>
      <c r="C968">
        <v>8.991315574496054</v>
      </c>
    </row>
    <row r="969" spans="1:3" ht="12.75">
      <c r="A969">
        <v>869</v>
      </c>
      <c r="B969">
        <v>4</v>
      </c>
      <c r="C969">
        <v>8.822603653475822</v>
      </c>
    </row>
    <row r="970" spans="1:3" ht="12.75">
      <c r="A970">
        <v>870</v>
      </c>
      <c r="B970">
        <v>4</v>
      </c>
      <c r="C970">
        <v>7.702191936231388</v>
      </c>
    </row>
    <row r="971" spans="1:3" ht="12.75">
      <c r="A971">
        <v>871</v>
      </c>
      <c r="B971">
        <v>2</v>
      </c>
      <c r="C971">
        <v>9.410680335312094</v>
      </c>
    </row>
    <row r="972" spans="1:3" ht="12.75">
      <c r="A972">
        <v>872</v>
      </c>
      <c r="B972">
        <v>1</v>
      </c>
      <c r="C972">
        <v>10.100695099586513</v>
      </c>
    </row>
    <row r="973" spans="1:3" ht="12.75">
      <c r="A973">
        <v>873</v>
      </c>
      <c r="B973">
        <v>3</v>
      </c>
      <c r="C973">
        <v>7.708792672920678</v>
      </c>
    </row>
    <row r="974" spans="1:3" ht="12.75">
      <c r="A974">
        <v>874</v>
      </c>
      <c r="B974">
        <v>4</v>
      </c>
      <c r="C974">
        <v>9.731755506748685</v>
      </c>
    </row>
    <row r="975" spans="1:3" ht="12.75">
      <c r="A975">
        <v>875</v>
      </c>
      <c r="B975">
        <v>2</v>
      </c>
      <c r="C975">
        <v>9.247829648703766</v>
      </c>
    </row>
    <row r="976" spans="1:3" ht="12.75">
      <c r="A976">
        <v>876</v>
      </c>
      <c r="B976">
        <v>1</v>
      </c>
      <c r="C976">
        <v>8.905164705162393</v>
      </c>
    </row>
    <row r="977" spans="1:3" ht="12.75">
      <c r="A977">
        <v>877</v>
      </c>
      <c r="B977">
        <v>1</v>
      </c>
      <c r="C977">
        <v>9.18483045780609</v>
      </c>
    </row>
    <row r="978" spans="1:3" ht="12.75">
      <c r="A978">
        <v>878</v>
      </c>
      <c r="B978">
        <v>2</v>
      </c>
      <c r="C978">
        <v>11.494670614798933</v>
      </c>
    </row>
    <row r="979" spans="1:3" ht="12.75">
      <c r="A979">
        <v>879</v>
      </c>
      <c r="B979">
        <v>1</v>
      </c>
      <c r="C979">
        <v>10.984739806511643</v>
      </c>
    </row>
    <row r="980" spans="1:3" ht="12.75">
      <c r="A980">
        <v>880</v>
      </c>
      <c r="B980">
        <v>1</v>
      </c>
      <c r="C980">
        <v>10.30380351717176</v>
      </c>
    </row>
    <row r="981" spans="1:3" ht="12.75">
      <c r="A981">
        <v>881</v>
      </c>
      <c r="B981">
        <v>1</v>
      </c>
      <c r="C981">
        <v>10.389914704409016</v>
      </c>
    </row>
    <row r="982" spans="1:3" ht="12.75">
      <c r="A982">
        <v>882</v>
      </c>
      <c r="B982">
        <v>1</v>
      </c>
      <c r="C982">
        <v>10.05685213389569</v>
      </c>
    </row>
    <row r="983" spans="1:3" ht="12.75">
      <c r="A983">
        <v>883</v>
      </c>
      <c r="B983">
        <v>4</v>
      </c>
      <c r="C983">
        <v>7.917072889883878</v>
      </c>
    </row>
    <row r="984" spans="1:3" ht="12.75">
      <c r="A984">
        <v>884</v>
      </c>
      <c r="B984">
        <v>4</v>
      </c>
      <c r="C984">
        <v>10.91944276665052</v>
      </c>
    </row>
    <row r="985" spans="1:3" ht="12.75">
      <c r="A985">
        <v>885</v>
      </c>
      <c r="B985">
        <v>1</v>
      </c>
      <c r="C985">
        <v>10.001019468976748</v>
      </c>
    </row>
    <row r="986" spans="1:3" ht="12.75">
      <c r="A986">
        <v>886</v>
      </c>
      <c r="B986">
        <v>2</v>
      </c>
      <c r="C986">
        <v>10.203807841412063</v>
      </c>
    </row>
    <row r="987" spans="1:3" ht="12.75">
      <c r="A987">
        <v>887</v>
      </c>
      <c r="B987">
        <v>4</v>
      </c>
      <c r="C987">
        <v>8.681092238000197</v>
      </c>
    </row>
    <row r="988" spans="1:3" ht="12.75">
      <c r="A988">
        <v>888</v>
      </c>
      <c r="B988">
        <v>4</v>
      </c>
      <c r="C988">
        <v>8.981662384841842</v>
      </c>
    </row>
    <row r="989" spans="1:3" ht="12.75">
      <c r="A989">
        <v>889</v>
      </c>
      <c r="B989">
        <v>3</v>
      </c>
      <c r="C989">
        <v>7.150878525597808</v>
      </c>
    </row>
    <row r="990" spans="1:3" ht="12.75">
      <c r="A990">
        <v>890</v>
      </c>
      <c r="B990">
        <v>1</v>
      </c>
      <c r="C990">
        <v>8.742861537131654</v>
      </c>
    </row>
    <row r="991" spans="1:3" ht="12.75">
      <c r="A991">
        <v>891</v>
      </c>
      <c r="B991">
        <v>2</v>
      </c>
      <c r="C991">
        <v>9.602800358824174</v>
      </c>
    </row>
    <row r="992" spans="1:3" ht="12.75">
      <c r="A992">
        <v>892</v>
      </c>
      <c r="B992">
        <v>1</v>
      </c>
      <c r="C992">
        <v>10.053955723319689</v>
      </c>
    </row>
    <row r="993" spans="1:3" ht="12.75">
      <c r="A993">
        <v>893</v>
      </c>
      <c r="B993">
        <v>1</v>
      </c>
      <c r="C993">
        <v>10.26200867555869</v>
      </c>
    </row>
    <row r="994" spans="1:3" ht="12.75">
      <c r="A994">
        <v>894</v>
      </c>
      <c r="B994">
        <v>1</v>
      </c>
      <c r="C994">
        <v>8.864427442107672</v>
      </c>
    </row>
    <row r="995" spans="1:3" ht="12.75">
      <c r="A995">
        <v>895</v>
      </c>
      <c r="B995">
        <v>1</v>
      </c>
      <c r="C995">
        <v>9.891585548673648</v>
      </c>
    </row>
    <row r="996" spans="1:3" ht="12.75">
      <c r="A996">
        <v>896</v>
      </c>
      <c r="B996">
        <v>4</v>
      </c>
      <c r="C996">
        <v>9.336238629482148</v>
      </c>
    </row>
    <row r="997" spans="1:3" ht="12.75">
      <c r="A997">
        <v>897</v>
      </c>
      <c r="B997">
        <v>4</v>
      </c>
      <c r="C997">
        <v>7.6745125992668255</v>
      </c>
    </row>
    <row r="998" spans="1:3" ht="12.75">
      <c r="A998">
        <v>898</v>
      </c>
      <c r="B998">
        <v>4</v>
      </c>
      <c r="C998">
        <v>9.52259102342869</v>
      </c>
    </row>
    <row r="999" spans="1:3" ht="12.75">
      <c r="A999">
        <v>899</v>
      </c>
      <c r="B999">
        <v>4</v>
      </c>
      <c r="C999">
        <v>8.409492920262617</v>
      </c>
    </row>
    <row r="1000" spans="1:3" ht="12.75">
      <c r="A1000">
        <v>900</v>
      </c>
      <c r="B1000">
        <v>4</v>
      </c>
      <c r="C1000">
        <v>7.138218107180525</v>
      </c>
    </row>
    <row r="1001" spans="1:3" ht="12.75">
      <c r="A1001">
        <v>901</v>
      </c>
      <c r="B1001">
        <v>4</v>
      </c>
      <c r="C1001">
        <v>8.490356651693368</v>
      </c>
    </row>
    <row r="1002" spans="1:3" ht="12.75">
      <c r="A1002">
        <v>902</v>
      </c>
      <c r="B1002">
        <v>1</v>
      </c>
      <c r="C1002">
        <v>10.63527631164816</v>
      </c>
    </row>
    <row r="1003" spans="1:3" ht="12.75">
      <c r="A1003">
        <v>903</v>
      </c>
      <c r="B1003">
        <v>2</v>
      </c>
      <c r="C1003">
        <v>9.245933248372038</v>
      </c>
    </row>
    <row r="1004" spans="1:3" ht="12.75">
      <c r="A1004">
        <v>904</v>
      </c>
      <c r="B1004">
        <v>1</v>
      </c>
      <c r="C1004">
        <v>10.087811146165794</v>
      </c>
    </row>
    <row r="1005" spans="1:3" ht="12.75">
      <c r="A1005">
        <v>905</v>
      </c>
      <c r="B1005">
        <v>4</v>
      </c>
      <c r="C1005">
        <v>6.740350903734742</v>
      </c>
    </row>
    <row r="1006" spans="1:3" ht="12.75">
      <c r="A1006">
        <v>906</v>
      </c>
      <c r="B1006">
        <v>1</v>
      </c>
      <c r="C1006">
        <v>10.61921381516075</v>
      </c>
    </row>
    <row r="1007" spans="1:3" ht="12.75">
      <c r="A1007">
        <v>907</v>
      </c>
      <c r="B1007">
        <v>1</v>
      </c>
      <c r="C1007">
        <v>10.991733764498521</v>
      </c>
    </row>
    <row r="1008" spans="1:3" ht="12.75">
      <c r="A1008">
        <v>908</v>
      </c>
      <c r="B1008">
        <v>4</v>
      </c>
      <c r="C1008">
        <v>9.406287780842518</v>
      </c>
    </row>
    <row r="1009" spans="1:3" ht="12.75">
      <c r="A1009">
        <v>909</v>
      </c>
      <c r="B1009">
        <v>1</v>
      </c>
      <c r="C1009">
        <v>10.921028408261515</v>
      </c>
    </row>
    <row r="1010" spans="1:3" ht="12.75">
      <c r="A1010">
        <v>910</v>
      </c>
      <c r="B1010">
        <v>4</v>
      </c>
      <c r="C1010">
        <v>7.772963435857766</v>
      </c>
    </row>
    <row r="1011" spans="1:3" ht="12.75">
      <c r="A1011">
        <v>911</v>
      </c>
      <c r="B1011">
        <v>4</v>
      </c>
      <c r="C1011">
        <v>7.508884115759875</v>
      </c>
    </row>
    <row r="1012" spans="1:3" ht="12.75">
      <c r="A1012">
        <v>912</v>
      </c>
      <c r="B1012">
        <v>2</v>
      </c>
      <c r="C1012">
        <v>9.303573385661057</v>
      </c>
    </row>
    <row r="1013" spans="1:3" ht="12.75">
      <c r="A1013">
        <v>913</v>
      </c>
      <c r="B1013">
        <v>4</v>
      </c>
      <c r="C1013">
        <v>8.881259788378888</v>
      </c>
    </row>
    <row r="1014" spans="1:3" ht="12.75">
      <c r="A1014">
        <v>914</v>
      </c>
      <c r="B1014">
        <v>1</v>
      </c>
      <c r="C1014">
        <v>9.326025192325794</v>
      </c>
    </row>
    <row r="1015" spans="1:3" ht="12.75">
      <c r="A1015">
        <v>915</v>
      </c>
      <c r="B1015">
        <v>4</v>
      </c>
      <c r="C1015">
        <v>7.77423914619637</v>
      </c>
    </row>
    <row r="1016" spans="1:3" ht="12.75">
      <c r="A1016">
        <v>916</v>
      </c>
      <c r="B1016">
        <v>2</v>
      </c>
      <c r="C1016">
        <v>8.115845674789105</v>
      </c>
    </row>
    <row r="1017" spans="1:3" ht="12.75">
      <c r="A1017">
        <v>917</v>
      </c>
      <c r="B1017">
        <v>1</v>
      </c>
      <c r="C1017">
        <v>9.51950399246863</v>
      </c>
    </row>
    <row r="1018" spans="1:3" ht="12.75">
      <c r="A1018">
        <v>918</v>
      </c>
      <c r="B1018">
        <v>4</v>
      </c>
      <c r="C1018">
        <v>9.556594026299038</v>
      </c>
    </row>
    <row r="1019" spans="1:3" ht="12.75">
      <c r="A1019">
        <v>919</v>
      </c>
      <c r="B1019">
        <v>3</v>
      </c>
      <c r="C1019">
        <v>10.118118174669364</v>
      </c>
    </row>
    <row r="1020" spans="1:3" ht="12.75">
      <c r="A1020">
        <v>920</v>
      </c>
      <c r="B1020">
        <v>4</v>
      </c>
      <c r="C1020">
        <v>8.343518747770986</v>
      </c>
    </row>
    <row r="1021" spans="1:3" ht="12.75">
      <c r="A1021">
        <v>921</v>
      </c>
      <c r="B1021">
        <v>1</v>
      </c>
      <c r="C1021">
        <v>8.945280064527733</v>
      </c>
    </row>
    <row r="1022" spans="1:3" ht="12.75">
      <c r="A1022">
        <v>922</v>
      </c>
      <c r="B1022">
        <v>4</v>
      </c>
      <c r="C1022">
        <v>8.998914512275126</v>
      </c>
    </row>
    <row r="1023" spans="1:3" ht="12.75">
      <c r="A1023">
        <v>923</v>
      </c>
      <c r="B1023">
        <v>2</v>
      </c>
      <c r="C1023">
        <v>8.5401581524067</v>
      </c>
    </row>
    <row r="1024" spans="1:3" ht="12.75">
      <c r="A1024">
        <v>924</v>
      </c>
      <c r="B1024">
        <v>4</v>
      </c>
      <c r="C1024">
        <v>10.894202335817116</v>
      </c>
    </row>
    <row r="1025" spans="1:3" ht="12.75">
      <c r="A1025">
        <v>925</v>
      </c>
      <c r="B1025">
        <v>1</v>
      </c>
      <c r="C1025">
        <v>10.102334812293332</v>
      </c>
    </row>
    <row r="1026" spans="1:3" ht="12.75">
      <c r="A1026">
        <v>926</v>
      </c>
      <c r="B1026">
        <v>4</v>
      </c>
      <c r="C1026">
        <v>8.134333615572418</v>
      </c>
    </row>
    <row r="1027" spans="1:3" ht="12.75">
      <c r="A1027">
        <v>927</v>
      </c>
      <c r="B1027">
        <v>4</v>
      </c>
      <c r="C1027">
        <v>8.383894562168466</v>
      </c>
    </row>
    <row r="1028" spans="1:3" ht="12.75">
      <c r="A1028">
        <v>928</v>
      </c>
      <c r="B1028">
        <v>1</v>
      </c>
      <c r="C1028">
        <v>10.992920939345751</v>
      </c>
    </row>
    <row r="1029" spans="1:3" ht="12.75">
      <c r="A1029">
        <v>929</v>
      </c>
      <c r="B1029">
        <v>4</v>
      </c>
      <c r="C1029">
        <v>8.427958498893148</v>
      </c>
    </row>
    <row r="1030" spans="1:3" ht="12.75">
      <c r="A1030">
        <v>930</v>
      </c>
      <c r="B1030">
        <v>4</v>
      </c>
      <c r="C1030">
        <v>9.288082187336059</v>
      </c>
    </row>
    <row r="1031" spans="1:3" ht="12.75">
      <c r="A1031">
        <v>931</v>
      </c>
      <c r="B1031">
        <v>4</v>
      </c>
      <c r="C1031">
        <v>9.690111047116416</v>
      </c>
    </row>
    <row r="1032" spans="1:3" ht="12.75">
      <c r="A1032">
        <v>932</v>
      </c>
      <c r="B1032">
        <v>3</v>
      </c>
      <c r="C1032">
        <v>8.354716205048796</v>
      </c>
    </row>
    <row r="1033" spans="1:3" ht="12.75">
      <c r="A1033">
        <v>933</v>
      </c>
      <c r="B1033">
        <v>2</v>
      </c>
      <c r="C1033">
        <v>9.571698482687298</v>
      </c>
    </row>
    <row r="1034" spans="1:3" ht="12.75">
      <c r="A1034">
        <v>934</v>
      </c>
      <c r="B1034">
        <v>1</v>
      </c>
      <c r="C1034">
        <v>11.009476455304988</v>
      </c>
    </row>
    <row r="1035" spans="1:3" ht="12.75">
      <c r="A1035">
        <v>935</v>
      </c>
      <c r="B1035">
        <v>1</v>
      </c>
      <c r="C1035">
        <v>10.223706947374886</v>
      </c>
    </row>
    <row r="1036" spans="1:3" ht="12.75">
      <c r="A1036">
        <v>936</v>
      </c>
      <c r="B1036">
        <v>1</v>
      </c>
      <c r="C1036">
        <v>8.699506645692475</v>
      </c>
    </row>
    <row r="1037" spans="1:3" ht="12.75">
      <c r="A1037">
        <v>937</v>
      </c>
      <c r="B1037">
        <v>4</v>
      </c>
      <c r="C1037">
        <v>8.228790316902977</v>
      </c>
    </row>
    <row r="1038" spans="1:3" ht="12.75">
      <c r="A1038">
        <v>938</v>
      </c>
      <c r="B1038">
        <v>3</v>
      </c>
      <c r="C1038">
        <v>6.931951853009835</v>
      </c>
    </row>
    <row r="1039" spans="1:3" ht="12.75">
      <c r="A1039">
        <v>939</v>
      </c>
      <c r="B1039">
        <v>1</v>
      </c>
      <c r="C1039">
        <v>9.659407485237777</v>
      </c>
    </row>
    <row r="1040" spans="1:3" ht="12.75">
      <c r="A1040">
        <v>940</v>
      </c>
      <c r="B1040">
        <v>4</v>
      </c>
      <c r="C1040">
        <v>9.529807826394514</v>
      </c>
    </row>
    <row r="1041" spans="1:3" ht="12.75">
      <c r="A1041">
        <v>941</v>
      </c>
      <c r="B1041">
        <v>4</v>
      </c>
      <c r="C1041">
        <v>9.837452832221544</v>
      </c>
    </row>
    <row r="1042" spans="1:3" ht="12.75">
      <c r="A1042">
        <v>942</v>
      </c>
      <c r="B1042">
        <v>1</v>
      </c>
      <c r="C1042">
        <v>9.025244121915458</v>
      </c>
    </row>
    <row r="1043" spans="1:3" ht="12.75">
      <c r="A1043">
        <v>943</v>
      </c>
      <c r="B1043">
        <v>3</v>
      </c>
      <c r="C1043">
        <v>9.405649563677315</v>
      </c>
    </row>
    <row r="1044" spans="1:3" ht="12.75">
      <c r="A1044">
        <v>944</v>
      </c>
      <c r="B1044">
        <v>4</v>
      </c>
      <c r="C1044">
        <v>9.405947870224903</v>
      </c>
    </row>
    <row r="1045" spans="1:3" ht="12.75">
      <c r="A1045">
        <v>945</v>
      </c>
      <c r="B1045">
        <v>4</v>
      </c>
      <c r="C1045">
        <v>9.889249506540349</v>
      </c>
    </row>
    <row r="1046" spans="1:3" ht="12.75">
      <c r="A1046">
        <v>946</v>
      </c>
      <c r="B1046">
        <v>1</v>
      </c>
      <c r="C1046">
        <v>10.593582916607557</v>
      </c>
    </row>
    <row r="1047" spans="1:3" ht="12.75">
      <c r="A1047">
        <v>947</v>
      </c>
      <c r="B1047">
        <v>3</v>
      </c>
      <c r="C1047">
        <v>9.794592016078745</v>
      </c>
    </row>
    <row r="1048" spans="1:3" ht="12.75">
      <c r="A1048">
        <v>948</v>
      </c>
      <c r="B1048">
        <v>1</v>
      </c>
      <c r="C1048">
        <v>10.544167103014622</v>
      </c>
    </row>
    <row r="1049" spans="1:3" ht="12.75">
      <c r="A1049">
        <v>949</v>
      </c>
      <c r="B1049">
        <v>4</v>
      </c>
      <c r="C1049">
        <v>8.640723555445234</v>
      </c>
    </row>
    <row r="1050" spans="1:3" ht="12.75">
      <c r="A1050">
        <v>950</v>
      </c>
      <c r="B1050">
        <v>1</v>
      </c>
      <c r="C1050">
        <v>11.205814742982396</v>
      </c>
    </row>
    <row r="1051" spans="1:3" ht="12.75">
      <c r="A1051">
        <v>951</v>
      </c>
      <c r="B1051">
        <v>3</v>
      </c>
      <c r="C1051">
        <v>8.85361776744158</v>
      </c>
    </row>
    <row r="1052" spans="1:3" ht="12.75">
      <c r="A1052">
        <v>952</v>
      </c>
      <c r="B1052">
        <v>4</v>
      </c>
      <c r="C1052">
        <v>9.46119670106556</v>
      </c>
    </row>
    <row r="1053" spans="1:3" ht="12.75">
      <c r="A1053">
        <v>953</v>
      </c>
      <c r="B1053">
        <v>1</v>
      </c>
      <c r="C1053">
        <v>10.636521741332487</v>
      </c>
    </row>
    <row r="1054" spans="1:3" ht="12.75">
      <c r="A1054">
        <v>954</v>
      </c>
      <c r="B1054">
        <v>3</v>
      </c>
      <c r="C1054">
        <v>8.539349797359215</v>
      </c>
    </row>
    <row r="1055" spans="1:3" ht="12.75">
      <c r="A1055">
        <v>955</v>
      </c>
      <c r="B1055">
        <v>1</v>
      </c>
      <c r="C1055">
        <v>10.21647198581449</v>
      </c>
    </row>
    <row r="1056" spans="1:3" ht="12.75">
      <c r="A1056">
        <v>956</v>
      </c>
      <c r="B1056">
        <v>1</v>
      </c>
      <c r="C1056">
        <v>9.813770589892604</v>
      </c>
    </row>
    <row r="1057" spans="1:3" ht="12.75">
      <c r="A1057">
        <v>957</v>
      </c>
      <c r="B1057">
        <v>1</v>
      </c>
      <c r="C1057">
        <v>9.88024004601385</v>
      </c>
    </row>
    <row r="1058" spans="1:3" ht="12.75">
      <c r="A1058">
        <v>958</v>
      </c>
      <c r="B1058">
        <v>4</v>
      </c>
      <c r="C1058">
        <v>10.41584212932172</v>
      </c>
    </row>
    <row r="1059" spans="1:3" ht="12.75">
      <c r="A1059">
        <v>959</v>
      </c>
      <c r="B1059">
        <v>4</v>
      </c>
      <c r="C1059">
        <v>8.93110593880032</v>
      </c>
    </row>
    <row r="1060" spans="1:3" ht="12.75">
      <c r="A1060">
        <v>960</v>
      </c>
      <c r="B1060">
        <v>3</v>
      </c>
      <c r="C1060">
        <v>9.54053794070176</v>
      </c>
    </row>
    <row r="1061" spans="1:3" ht="12.75">
      <c r="A1061">
        <v>961</v>
      </c>
      <c r="B1061">
        <v>4</v>
      </c>
      <c r="C1061">
        <v>10.017833899625556</v>
      </c>
    </row>
    <row r="1062" spans="1:3" ht="12.75">
      <c r="A1062">
        <v>962</v>
      </c>
      <c r="B1062">
        <v>4</v>
      </c>
      <c r="C1062">
        <v>8.989734048447067</v>
      </c>
    </row>
    <row r="1063" spans="1:3" ht="12.75">
      <c r="A1063">
        <v>963</v>
      </c>
      <c r="B1063">
        <v>1</v>
      </c>
      <c r="C1063">
        <v>8.921533160166323</v>
      </c>
    </row>
    <row r="1064" spans="1:3" ht="12.75">
      <c r="A1064">
        <v>964</v>
      </c>
      <c r="B1064">
        <v>4</v>
      </c>
      <c r="C1064">
        <v>9.344801727175023</v>
      </c>
    </row>
    <row r="1065" spans="1:3" ht="12.75">
      <c r="A1065">
        <v>965</v>
      </c>
      <c r="B1065">
        <v>4</v>
      </c>
      <c r="C1065">
        <v>10.74939116119574</v>
      </c>
    </row>
    <row r="1066" spans="1:3" ht="12.75">
      <c r="A1066">
        <v>966</v>
      </c>
      <c r="B1066">
        <v>4</v>
      </c>
      <c r="C1066">
        <v>9.767831255663184</v>
      </c>
    </row>
    <row r="1067" spans="1:3" ht="12.75">
      <c r="A1067">
        <v>967</v>
      </c>
      <c r="B1067">
        <v>2</v>
      </c>
      <c r="C1067">
        <v>11.164331653287956</v>
      </c>
    </row>
    <row r="1068" spans="1:3" ht="12.75">
      <c r="A1068">
        <v>968</v>
      </c>
      <c r="B1068">
        <v>4</v>
      </c>
      <c r="C1068">
        <v>8.356912906672587</v>
      </c>
    </row>
    <row r="1069" spans="1:3" ht="12.75">
      <c r="A1069">
        <v>969</v>
      </c>
      <c r="B1069">
        <v>1</v>
      </c>
      <c r="C1069">
        <v>9.150006723171353</v>
      </c>
    </row>
    <row r="1070" spans="1:3" ht="12.75">
      <c r="A1070">
        <v>970</v>
      </c>
      <c r="B1070">
        <v>4</v>
      </c>
      <c r="C1070">
        <v>9.145563863831798</v>
      </c>
    </row>
    <row r="1071" spans="1:3" ht="12.75">
      <c r="A1071">
        <v>971</v>
      </c>
      <c r="B1071">
        <v>2</v>
      </c>
      <c r="C1071">
        <v>9.965397917190886</v>
      </c>
    </row>
    <row r="1072" spans="1:3" ht="12.75">
      <c r="A1072">
        <v>972</v>
      </c>
      <c r="B1072">
        <v>4</v>
      </c>
      <c r="C1072">
        <v>10.461452618349139</v>
      </c>
    </row>
    <row r="1073" spans="1:3" ht="12.75">
      <c r="A1073">
        <v>973</v>
      </c>
      <c r="B1073">
        <v>1</v>
      </c>
      <c r="C1073">
        <v>10.877282568542316</v>
      </c>
    </row>
    <row r="1074" spans="1:3" ht="12.75">
      <c r="A1074">
        <v>974</v>
      </c>
      <c r="B1074">
        <v>4</v>
      </c>
      <c r="C1074">
        <v>7.9136793842838635</v>
      </c>
    </row>
    <row r="1075" spans="1:3" ht="12.75">
      <c r="A1075">
        <v>975</v>
      </c>
      <c r="B1075">
        <v>4</v>
      </c>
      <c r="C1075">
        <v>9.315733485346442</v>
      </c>
    </row>
    <row r="1076" spans="1:3" ht="12.75">
      <c r="A1076">
        <v>976</v>
      </c>
      <c r="B1076">
        <v>1</v>
      </c>
      <c r="C1076">
        <v>11.736733685402509</v>
      </c>
    </row>
    <row r="1077" spans="1:3" ht="12.75">
      <c r="A1077">
        <v>977</v>
      </c>
      <c r="B1077">
        <v>4</v>
      </c>
      <c r="C1077">
        <v>8.76742537560784</v>
      </c>
    </row>
    <row r="1078" spans="1:3" ht="12.75">
      <c r="A1078">
        <v>978</v>
      </c>
      <c r="B1078">
        <v>4</v>
      </c>
      <c r="C1078">
        <v>9.309060591251207</v>
      </c>
    </row>
    <row r="1079" spans="1:3" ht="12.75">
      <c r="A1079">
        <v>979</v>
      </c>
      <c r="B1079">
        <v>1</v>
      </c>
      <c r="C1079">
        <v>9.78666065579142</v>
      </c>
    </row>
    <row r="1080" spans="1:3" ht="12.75">
      <c r="A1080">
        <v>980</v>
      </c>
      <c r="B1080">
        <v>3</v>
      </c>
      <c r="C1080">
        <v>9.938444507861188</v>
      </c>
    </row>
    <row r="1081" spans="1:3" ht="12.75">
      <c r="A1081">
        <v>981</v>
      </c>
      <c r="B1081">
        <v>2</v>
      </c>
      <c r="C1081">
        <v>10.475322020075161</v>
      </c>
    </row>
    <row r="1082" spans="1:3" ht="12.75">
      <c r="A1082">
        <v>982</v>
      </c>
      <c r="B1082">
        <v>1</v>
      </c>
      <c r="C1082">
        <v>8.873936230610147</v>
      </c>
    </row>
    <row r="1083" spans="1:3" ht="12.75">
      <c r="A1083">
        <v>983</v>
      </c>
      <c r="B1083">
        <v>3</v>
      </c>
      <c r="C1083">
        <v>8.956783963152807</v>
      </c>
    </row>
    <row r="1084" spans="1:3" ht="12.75">
      <c r="A1084">
        <v>984</v>
      </c>
      <c r="B1084">
        <v>1</v>
      </c>
      <c r="C1084">
        <v>9.636033172845531</v>
      </c>
    </row>
    <row r="1085" spans="1:3" ht="12.75">
      <c r="A1085">
        <v>985</v>
      </c>
      <c r="B1085">
        <v>3</v>
      </c>
      <c r="C1085">
        <v>8.83050506904756</v>
      </c>
    </row>
    <row r="1086" spans="1:3" ht="12.75">
      <c r="A1086">
        <v>986</v>
      </c>
      <c r="B1086">
        <v>1</v>
      </c>
      <c r="C1086">
        <v>10.01668165309796</v>
      </c>
    </row>
    <row r="1087" spans="1:3" ht="12.75">
      <c r="A1087">
        <v>987</v>
      </c>
      <c r="B1087">
        <v>2</v>
      </c>
      <c r="C1087">
        <v>11.470094200937234</v>
      </c>
    </row>
    <row r="1088" spans="1:3" ht="12.75">
      <c r="A1088">
        <v>988</v>
      </c>
      <c r="B1088">
        <v>1</v>
      </c>
      <c r="C1088">
        <v>11.916887671529619</v>
      </c>
    </row>
    <row r="1089" spans="1:3" ht="12.75">
      <c r="A1089">
        <v>989</v>
      </c>
      <c r="B1089">
        <v>1</v>
      </c>
      <c r="C1089">
        <v>8.69499384054806</v>
      </c>
    </row>
    <row r="1090" spans="1:3" ht="12.75">
      <c r="A1090">
        <v>990</v>
      </c>
      <c r="B1090">
        <v>4</v>
      </c>
      <c r="C1090">
        <v>9.645590912631283</v>
      </c>
    </row>
    <row r="1091" spans="1:3" ht="12.75">
      <c r="A1091">
        <v>991</v>
      </c>
      <c r="B1091">
        <v>2</v>
      </c>
      <c r="C1091">
        <v>8.797306033192262</v>
      </c>
    </row>
    <row r="1092" spans="1:3" ht="12.75">
      <c r="A1092">
        <v>992</v>
      </c>
      <c r="B1092">
        <v>1</v>
      </c>
      <c r="C1092">
        <v>10.449928997761218</v>
      </c>
    </row>
    <row r="1093" spans="1:3" ht="12.75">
      <c r="A1093">
        <v>993</v>
      </c>
      <c r="B1093">
        <v>1</v>
      </c>
      <c r="C1093">
        <v>10.364914017448234</v>
      </c>
    </row>
    <row r="1094" spans="1:3" ht="12.75">
      <c r="A1094">
        <v>994</v>
      </c>
      <c r="B1094">
        <v>1</v>
      </c>
      <c r="C1094">
        <v>10.001727125478107</v>
      </c>
    </row>
    <row r="1095" spans="1:3" ht="12.75">
      <c r="A1095">
        <v>995</v>
      </c>
      <c r="B1095">
        <v>4</v>
      </c>
      <c r="C1095">
        <v>8.381858961112037</v>
      </c>
    </row>
    <row r="1096" spans="1:3" ht="12.75">
      <c r="A1096">
        <v>996</v>
      </c>
      <c r="B1096">
        <v>1</v>
      </c>
      <c r="C1096">
        <v>10.013828376657587</v>
      </c>
    </row>
    <row r="1097" spans="1:3" ht="12.75">
      <c r="A1097">
        <v>997</v>
      </c>
      <c r="B1097">
        <v>1</v>
      </c>
      <c r="C1097">
        <v>11.165397829406729</v>
      </c>
    </row>
    <row r="1098" spans="1:3" ht="12.75">
      <c r="A1098">
        <v>998</v>
      </c>
      <c r="B1098">
        <v>1</v>
      </c>
      <c r="C1098">
        <v>9.065618262222952</v>
      </c>
    </row>
    <row r="1099" spans="1:3" ht="12.75">
      <c r="A1099">
        <v>999</v>
      </c>
      <c r="B1099">
        <v>1</v>
      </c>
      <c r="C1099">
        <v>9.561988964857294</v>
      </c>
    </row>
    <row r="1100" spans="1:3" ht="12.75">
      <c r="A1100">
        <v>1000</v>
      </c>
      <c r="B1100">
        <v>1</v>
      </c>
      <c r="C1100">
        <v>11.712011520062566</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N108"/>
  <sheetViews>
    <sheetView workbookViewId="0" topLeftCell="A1">
      <selection activeCell="G9" sqref="G9"/>
    </sheetView>
  </sheetViews>
  <sheetFormatPr defaultColWidth="9.140625" defaultRowHeight="12.75"/>
  <cols>
    <col min="1" max="1" width="9.57421875" style="0" customWidth="1"/>
  </cols>
  <sheetData>
    <row r="1" spans="1:3" ht="13.5" thickBot="1">
      <c r="A1" s="71" t="s">
        <v>73</v>
      </c>
      <c r="B1" s="72"/>
      <c r="C1" s="73"/>
    </row>
    <row r="2" spans="1:3" ht="13.5" thickBot="1">
      <c r="A2" s="74" t="s">
        <v>74</v>
      </c>
      <c r="B2" s="75"/>
      <c r="C2" s="76">
        <v>100</v>
      </c>
    </row>
    <row r="3" spans="1:6" ht="13.5" thickBot="1">
      <c r="A3" s="86" t="s">
        <v>76</v>
      </c>
      <c r="B3" s="85"/>
      <c r="C3" s="101">
        <v>100</v>
      </c>
      <c r="D3" s="111" t="s">
        <v>81</v>
      </c>
      <c r="E3" s="111"/>
      <c r="F3" s="111"/>
    </row>
    <row r="4" spans="1:12" ht="12.75">
      <c r="A4" s="80" t="s">
        <v>70</v>
      </c>
      <c r="B4" s="81" t="s">
        <v>65</v>
      </c>
      <c r="C4" s="97" t="s">
        <v>64</v>
      </c>
      <c r="D4" s="95" t="s">
        <v>78</v>
      </c>
      <c r="J4" s="15"/>
      <c r="K4" s="15"/>
      <c r="L4" s="77"/>
    </row>
    <row r="5" spans="1:6" ht="12.75">
      <c r="A5" s="89" t="s">
        <v>75</v>
      </c>
      <c r="B5" s="93">
        <v>0.1</v>
      </c>
      <c r="C5" s="93">
        <v>0.5</v>
      </c>
      <c r="D5" s="98"/>
      <c r="E5" s="107" t="s">
        <v>64</v>
      </c>
      <c r="F5" s="79">
        <v>0.05</v>
      </c>
    </row>
    <row r="6" spans="1:6" ht="12.75">
      <c r="A6" s="90" t="s">
        <v>63</v>
      </c>
      <c r="B6" s="94">
        <f>AVERAGE(B9:B108)</f>
        <v>0.005601024354499229</v>
      </c>
      <c r="C6" s="94">
        <f>AVERAGE(C9:C108)</f>
        <v>0.48228391820932637</v>
      </c>
      <c r="D6" s="99">
        <v>54</v>
      </c>
      <c r="E6" s="107" t="s">
        <v>79</v>
      </c>
      <c r="F6" s="110">
        <f>FINV(F5,1,C3)</f>
        <v>3.9361509607260814</v>
      </c>
    </row>
    <row r="7" spans="1:4" ht="12.75">
      <c r="A7" s="91" t="s">
        <v>71</v>
      </c>
      <c r="B7" s="78">
        <f>SQRT(VAR(B9:B108))</f>
        <v>0.36430486847581106</v>
      </c>
      <c r="C7" s="78">
        <f>SQRT(VAR(C9:C108))</f>
        <v>0.22998244149557914</v>
      </c>
      <c r="D7" s="100"/>
    </row>
    <row r="8" spans="1:11" ht="12.75">
      <c r="A8" s="32" t="s">
        <v>70</v>
      </c>
      <c r="B8" s="87" t="s">
        <v>65</v>
      </c>
      <c r="C8" s="88" t="s">
        <v>64</v>
      </c>
      <c r="D8" s="96" t="s">
        <v>77</v>
      </c>
      <c r="J8" s="15"/>
      <c r="K8" s="15"/>
    </row>
    <row r="9" spans="1:14" ht="12.75">
      <c r="A9" s="55">
        <v>1</v>
      </c>
      <c r="B9" s="83">
        <v>-0.12193473144060296</v>
      </c>
      <c r="C9" s="92">
        <v>0.28856314243298087</v>
      </c>
      <c r="D9" s="82">
        <v>0</v>
      </c>
      <c r="E9" s="112">
        <v>1.6877689211421638</v>
      </c>
      <c r="J9" s="77"/>
      <c r="K9" s="77"/>
      <c r="L9" s="103"/>
      <c r="M9" s="103"/>
      <c r="N9" s="103"/>
    </row>
    <row r="10" spans="1:14" ht="12.75">
      <c r="A10" s="55">
        <v>2</v>
      </c>
      <c r="B10" s="83">
        <v>0.2303451300284436</v>
      </c>
      <c r="C10" s="83">
        <v>0.5052006430961278</v>
      </c>
      <c r="D10" s="82">
        <v>0</v>
      </c>
      <c r="E10" s="112">
        <v>3.311441296117058</v>
      </c>
      <c r="J10" s="77"/>
      <c r="K10" s="77"/>
      <c r="L10" s="104"/>
      <c r="M10" s="104"/>
      <c r="N10" s="104"/>
    </row>
    <row r="11" spans="1:14" ht="12.75">
      <c r="A11" s="55">
        <v>3</v>
      </c>
      <c r="B11" s="83">
        <v>0.3162832300475079</v>
      </c>
      <c r="C11" s="83">
        <v>0.416675621141092</v>
      </c>
      <c r="D11" s="82">
        <v>0</v>
      </c>
      <c r="E11" s="112">
        <v>2.9652052039337953</v>
      </c>
      <c r="J11" s="77"/>
      <c r="K11" s="77"/>
      <c r="L11" s="102"/>
      <c r="M11" s="102"/>
      <c r="N11" s="102"/>
    </row>
    <row r="12" spans="1:14" ht="12.75">
      <c r="A12" s="55">
        <v>4</v>
      </c>
      <c r="B12" s="83">
        <v>0.10656327700876828</v>
      </c>
      <c r="C12" s="83">
        <v>0.6461478409258987</v>
      </c>
      <c r="D12" s="82">
        <v>1</v>
      </c>
      <c r="E12" s="112">
        <v>6.053053992507074</v>
      </c>
      <c r="J12" s="77"/>
      <c r="K12" s="77"/>
      <c r="L12" s="102"/>
      <c r="M12" s="102"/>
      <c r="N12" s="102"/>
    </row>
    <row r="13" spans="1:14" ht="12.75">
      <c r="A13" s="55">
        <v>5</v>
      </c>
      <c r="B13" s="83">
        <v>-0.25978482344884246</v>
      </c>
      <c r="C13" s="83">
        <v>0.2472738769237992</v>
      </c>
      <c r="D13" s="82">
        <v>0</v>
      </c>
      <c r="E13" s="112">
        <v>1.2757285463770989</v>
      </c>
      <c r="J13" s="77"/>
      <c r="K13" s="77"/>
      <c r="L13" s="102"/>
      <c r="M13" s="102"/>
      <c r="N13" s="102"/>
    </row>
    <row r="14" spans="1:14" ht="12.75">
      <c r="A14" s="55">
        <v>6</v>
      </c>
      <c r="B14" s="83">
        <v>0.026718273220286692</v>
      </c>
      <c r="C14" s="83">
        <v>0.8172807659700894</v>
      </c>
      <c r="D14" s="82">
        <v>1</v>
      </c>
      <c r="E14" s="112">
        <v>13.987917732589173</v>
      </c>
      <c r="J14" s="77"/>
      <c r="K14" s="77"/>
      <c r="L14" s="102"/>
      <c r="M14" s="102"/>
      <c r="N14" s="102"/>
    </row>
    <row r="15" spans="1:14" ht="12.75">
      <c r="A15" s="55">
        <v>7</v>
      </c>
      <c r="B15" s="83">
        <v>0.19106050569676242</v>
      </c>
      <c r="C15" s="83">
        <v>0.4395525154769473</v>
      </c>
      <c r="D15" s="82">
        <v>0</v>
      </c>
      <c r="E15" s="112">
        <v>3.1146218919007356</v>
      </c>
      <c r="J15" s="77"/>
      <c r="K15" s="77"/>
      <c r="L15" s="102"/>
      <c r="M15" s="102"/>
      <c r="N15" s="102"/>
    </row>
    <row r="16" spans="1:14" ht="12.75">
      <c r="A16" s="55">
        <v>8</v>
      </c>
      <c r="B16" s="83">
        <v>-0.03705430849710334</v>
      </c>
      <c r="C16" s="83">
        <v>0.5152771198121826</v>
      </c>
      <c r="D16" s="82">
        <v>1</v>
      </c>
      <c r="E16" s="112">
        <v>6.796619458939964</v>
      </c>
      <c r="J16" s="77"/>
      <c r="K16" s="77"/>
      <c r="L16" s="102"/>
      <c r="M16" s="102"/>
      <c r="N16" s="102"/>
    </row>
    <row r="17" spans="1:14" ht="12.75">
      <c r="A17" s="55">
        <v>9</v>
      </c>
      <c r="B17" s="83">
        <v>0.12443156712259201</v>
      </c>
      <c r="C17" s="83">
        <v>0.6290282147410622</v>
      </c>
      <c r="D17" s="82">
        <v>1</v>
      </c>
      <c r="E17" s="112">
        <v>6.169421374369219</v>
      </c>
      <c r="J17" s="77"/>
      <c r="K17" s="77"/>
      <c r="L17" s="102"/>
      <c r="M17" s="102"/>
      <c r="N17" s="102"/>
    </row>
    <row r="18" spans="1:14" ht="12.75">
      <c r="A18" s="55">
        <v>10</v>
      </c>
      <c r="B18" s="83">
        <v>0.18084997604978825</v>
      </c>
      <c r="C18" s="83">
        <v>0.36831089803246897</v>
      </c>
      <c r="D18" s="82">
        <v>0</v>
      </c>
      <c r="E18" s="112">
        <v>1.7863088087234416</v>
      </c>
      <c r="J18" s="77"/>
      <c r="K18" s="77"/>
      <c r="L18" s="105"/>
      <c r="M18" s="103"/>
      <c r="N18" s="103"/>
    </row>
    <row r="19" spans="1:13" ht="12.75">
      <c r="A19" s="55">
        <v>11</v>
      </c>
      <c r="B19" s="83">
        <v>0.3066200230231557</v>
      </c>
      <c r="C19" s="84">
        <v>-0.317564487973339</v>
      </c>
      <c r="D19" s="82">
        <v>0</v>
      </c>
      <c r="E19" s="112">
        <v>1.9141441740330143</v>
      </c>
      <c r="J19" s="77"/>
      <c r="K19" s="77"/>
      <c r="L19" s="105"/>
      <c r="M19" s="103"/>
    </row>
    <row r="20" spans="1:13" ht="12.75">
      <c r="A20" s="55">
        <v>12</v>
      </c>
      <c r="B20" s="83">
        <v>0.04823905415697316</v>
      </c>
      <c r="C20" s="84">
        <v>0.43536002626877846</v>
      </c>
      <c r="D20" s="82">
        <v>0</v>
      </c>
      <c r="E20" s="112">
        <v>2.8257924065349598</v>
      </c>
      <c r="J20" s="77"/>
      <c r="K20" s="77"/>
      <c r="L20" s="105"/>
      <c r="M20" s="103"/>
    </row>
    <row r="21" spans="1:13" ht="12.75">
      <c r="A21" s="55">
        <v>13</v>
      </c>
      <c r="B21" s="83">
        <v>0.07672028152768312</v>
      </c>
      <c r="C21" s="84">
        <v>0.6054206419206665</v>
      </c>
      <c r="D21" s="82">
        <v>1</v>
      </c>
      <c r="E21" s="112">
        <v>5.762907432549466</v>
      </c>
      <c r="L21" s="103"/>
      <c r="M21" s="103"/>
    </row>
    <row r="22" spans="1:13" ht="12.75">
      <c r="A22" s="55">
        <v>14</v>
      </c>
      <c r="B22" s="83">
        <v>-0.0912226035791962</v>
      </c>
      <c r="C22" s="84">
        <v>0.41460069235981933</v>
      </c>
      <c r="D22" s="82">
        <v>0</v>
      </c>
      <c r="E22" s="112">
        <v>3.57196366693166</v>
      </c>
      <c r="L22" s="103"/>
      <c r="M22" s="103"/>
    </row>
    <row r="23" spans="1:13" ht="12.75">
      <c r="A23" s="55">
        <v>15</v>
      </c>
      <c r="B23" s="83">
        <v>0.0060622084549750155</v>
      </c>
      <c r="C23" s="84">
        <v>0.4544870944602586</v>
      </c>
      <c r="D23" s="82">
        <v>0</v>
      </c>
      <c r="E23" s="112">
        <v>3.930961262734963</v>
      </c>
      <c r="L23" s="103"/>
      <c r="M23" s="103"/>
    </row>
    <row r="24" spans="1:13" ht="12.75">
      <c r="A24" s="55">
        <v>16</v>
      </c>
      <c r="B24" s="83">
        <v>0.0313295431987235</v>
      </c>
      <c r="C24" s="84">
        <v>0.5365026734457992</v>
      </c>
      <c r="D24" s="82">
        <v>1</v>
      </c>
      <c r="E24" s="112">
        <v>6.102536270529962</v>
      </c>
      <c r="L24" s="106"/>
      <c r="M24" s="106"/>
    </row>
    <row r="25" spans="1:13" ht="12.75">
      <c r="A25" s="55">
        <v>17</v>
      </c>
      <c r="B25" s="83">
        <v>0.0005298002380140776</v>
      </c>
      <c r="C25" s="84">
        <v>0.5149530578435311</v>
      </c>
      <c r="D25" s="82">
        <v>1</v>
      </c>
      <c r="E25" s="112">
        <v>5.912836235973431</v>
      </c>
      <c r="L25" s="102"/>
      <c r="M25" s="102"/>
    </row>
    <row r="26" spans="1:13" ht="12.75">
      <c r="A26" s="55">
        <v>18</v>
      </c>
      <c r="B26" s="83" t="s">
        <v>96</v>
      </c>
      <c r="C26" s="84">
        <v>0.14996851232290354</v>
      </c>
      <c r="D26" s="82">
        <v>0</v>
      </c>
      <c r="E26" s="112">
        <v>0.4321725558052403</v>
      </c>
      <c r="L26" s="102"/>
      <c r="M26" s="102"/>
    </row>
    <row r="27" spans="1:13" ht="12.75">
      <c r="A27" s="55">
        <v>19</v>
      </c>
      <c r="B27" s="83">
        <v>0.2369881493188169</v>
      </c>
      <c r="C27" s="84">
        <v>0.39573381682935604</v>
      </c>
      <c r="D27" s="82">
        <v>0</v>
      </c>
      <c r="E27" s="112">
        <v>3.3096236750287056</v>
      </c>
      <c r="L27" s="102"/>
      <c r="M27" s="102"/>
    </row>
    <row r="28" spans="1:13" ht="12.75">
      <c r="A28" s="55">
        <v>20</v>
      </c>
      <c r="B28" s="83">
        <v>0.13224459636927732</v>
      </c>
      <c r="C28" s="84">
        <v>0.6575633926240627</v>
      </c>
      <c r="D28" s="82">
        <v>1</v>
      </c>
      <c r="E28" s="112">
        <v>4.814309213200902</v>
      </c>
      <c r="L28" s="102"/>
      <c r="M28" s="102"/>
    </row>
    <row r="29" spans="1:13" ht="12.75">
      <c r="A29" s="55">
        <v>21</v>
      </c>
      <c r="B29" s="83">
        <v>0.17385293163604848</v>
      </c>
      <c r="C29" s="84">
        <v>0.771188158000804</v>
      </c>
      <c r="D29" s="82">
        <v>1</v>
      </c>
      <c r="E29" s="112">
        <v>8.495208795506258</v>
      </c>
      <c r="L29" s="102"/>
      <c r="M29" s="102"/>
    </row>
    <row r="30" spans="1:13" ht="12.75">
      <c r="A30" s="55">
        <v>22</v>
      </c>
      <c r="B30" s="83">
        <v>0.12561734975783057</v>
      </c>
      <c r="C30" s="84">
        <v>0.8152207534043292</v>
      </c>
      <c r="D30" s="82">
        <v>1</v>
      </c>
      <c r="E30" s="112">
        <v>7.778888570714738</v>
      </c>
      <c r="L30" s="102"/>
      <c r="M30" s="102"/>
    </row>
    <row r="31" spans="1:13" ht="12.75">
      <c r="A31" s="55">
        <v>23</v>
      </c>
      <c r="B31" s="83">
        <v>-0.48267150551544014</v>
      </c>
      <c r="C31" s="84">
        <v>0.4423897163717818</v>
      </c>
      <c r="D31" s="82">
        <v>1</v>
      </c>
      <c r="E31" s="112">
        <v>4.759480747675463</v>
      </c>
      <c r="L31" s="102"/>
      <c r="M31" s="102"/>
    </row>
    <row r="32" spans="1:13" ht="12.75">
      <c r="A32" s="55">
        <v>24</v>
      </c>
      <c r="B32" s="83">
        <v>0.11202336301762023</v>
      </c>
      <c r="C32" s="84">
        <v>0.9162797613531914</v>
      </c>
      <c r="D32" s="82">
        <v>1</v>
      </c>
      <c r="E32" s="112">
        <v>14.606817192270496</v>
      </c>
      <c r="L32" s="102"/>
      <c r="M32" s="102"/>
    </row>
    <row r="33" spans="1:13" ht="12.75">
      <c r="A33" s="55">
        <v>25</v>
      </c>
      <c r="B33" s="83">
        <v>0.2261764280487904</v>
      </c>
      <c r="C33" s="84">
        <v>0.2242025923973472</v>
      </c>
      <c r="D33" s="82">
        <v>0</v>
      </c>
      <c r="E33" s="112">
        <v>0.9328425033445933</v>
      </c>
      <c r="L33" s="102"/>
      <c r="M33" s="102"/>
    </row>
    <row r="34" spans="1:13" ht="12.75">
      <c r="A34" s="55">
        <v>26</v>
      </c>
      <c r="B34" s="83">
        <v>0.06051085399646694</v>
      </c>
      <c r="C34" s="84">
        <v>0.5261575937456975</v>
      </c>
      <c r="D34" s="82">
        <v>1</v>
      </c>
      <c r="E34" s="112">
        <v>5.163756732478089</v>
      </c>
      <c r="L34" s="102"/>
      <c r="M34" s="102"/>
    </row>
    <row r="35" spans="1:13" ht="12.75">
      <c r="A35" s="55">
        <v>27</v>
      </c>
      <c r="B35" s="83">
        <v>0.21629690419307152</v>
      </c>
      <c r="C35" s="84">
        <v>0.5565696518689478</v>
      </c>
      <c r="D35" s="82">
        <v>1</v>
      </c>
      <c r="E35" s="112">
        <v>4.967488169401659</v>
      </c>
      <c r="L35" s="102"/>
      <c r="M35" s="102"/>
    </row>
    <row r="36" spans="1:13" ht="12.75">
      <c r="A36" s="55">
        <v>28</v>
      </c>
      <c r="B36" s="83">
        <v>0.14291318384771645</v>
      </c>
      <c r="C36" s="84">
        <v>0.6557892435664954</v>
      </c>
      <c r="D36" s="82">
        <v>1</v>
      </c>
      <c r="E36" s="112">
        <v>5.251663271169105</v>
      </c>
      <c r="L36" s="102"/>
      <c r="M36" s="102"/>
    </row>
    <row r="37" spans="1:13" ht="12.75">
      <c r="A37" s="55">
        <v>29</v>
      </c>
      <c r="B37" s="83">
        <v>-0.15014192325307518</v>
      </c>
      <c r="C37" s="84">
        <v>0.6503401541333318</v>
      </c>
      <c r="D37" s="82">
        <v>1</v>
      </c>
      <c r="E37" s="112">
        <v>10.064762969369475</v>
      </c>
      <c r="L37" s="102"/>
      <c r="M37" s="102"/>
    </row>
    <row r="38" spans="1:13" ht="12.75">
      <c r="A38" s="55">
        <v>30</v>
      </c>
      <c r="B38" s="83">
        <v>-0.05410490920312627</v>
      </c>
      <c r="C38" s="84">
        <v>0.5705350788612016</v>
      </c>
      <c r="D38" s="82">
        <v>1</v>
      </c>
      <c r="E38" s="112">
        <v>6.385192128183573</v>
      </c>
      <c r="L38" s="102"/>
      <c r="M38" s="102"/>
    </row>
    <row r="39" spans="1:5" ht="12.75">
      <c r="A39" s="55">
        <v>31</v>
      </c>
      <c r="B39" s="83">
        <v>0.060564988273966336</v>
      </c>
      <c r="C39" s="84">
        <v>0.5724703094682333</v>
      </c>
      <c r="D39" s="82">
        <v>1</v>
      </c>
      <c r="E39" s="112">
        <v>5.086271857180991</v>
      </c>
    </row>
    <row r="40" spans="1:5" ht="12.75">
      <c r="A40" s="55">
        <v>32</v>
      </c>
      <c r="B40" s="83">
        <v>0.14520175813519087</v>
      </c>
      <c r="C40" s="84">
        <v>0.43422564866886404</v>
      </c>
      <c r="D40" s="82">
        <v>0</v>
      </c>
      <c r="E40" s="112">
        <v>3.0004821287911985</v>
      </c>
    </row>
    <row r="41" spans="1:5" ht="12.75">
      <c r="A41" s="55">
        <v>33</v>
      </c>
      <c r="B41" s="83">
        <v>0.048837086092937465</v>
      </c>
      <c r="C41" s="84">
        <v>0.46919282441747256</v>
      </c>
      <c r="D41" s="82">
        <v>0</v>
      </c>
      <c r="E41" s="112">
        <v>3.766258139162985</v>
      </c>
    </row>
    <row r="42" spans="1:5" ht="12.75">
      <c r="A42" s="55">
        <v>34</v>
      </c>
      <c r="B42" s="83">
        <v>-0.3895869655285996</v>
      </c>
      <c r="C42" s="84">
        <v>0.491677369589155</v>
      </c>
      <c r="D42" s="82">
        <v>1</v>
      </c>
      <c r="E42" s="112">
        <v>6.204147879765896</v>
      </c>
    </row>
    <row r="43" spans="1:5" ht="12.75">
      <c r="A43" s="55">
        <v>35</v>
      </c>
      <c r="B43" s="83">
        <v>0.07116805163197171</v>
      </c>
      <c r="C43" s="84">
        <v>0.8967138861750392</v>
      </c>
      <c r="D43" s="82">
        <v>1</v>
      </c>
      <c r="E43" s="112">
        <v>12.25450335833439</v>
      </c>
    </row>
    <row r="44" spans="1:5" ht="12.75">
      <c r="A44" s="55">
        <v>36</v>
      </c>
      <c r="B44" s="83">
        <v>0.14267874601954922</v>
      </c>
      <c r="C44" s="84">
        <v>0.2571932125445855</v>
      </c>
      <c r="D44" s="82">
        <v>0</v>
      </c>
      <c r="E44" s="112">
        <v>1.0842223412606176</v>
      </c>
    </row>
    <row r="45" spans="1:5" ht="12.75">
      <c r="A45" s="55">
        <v>37</v>
      </c>
      <c r="B45" s="83">
        <v>0.2721653291940791</v>
      </c>
      <c r="C45" s="84">
        <v>0.7837784045038383</v>
      </c>
      <c r="D45" s="82">
        <v>1</v>
      </c>
      <c r="E45" s="112">
        <v>12.761274185675765</v>
      </c>
    </row>
    <row r="46" spans="1:5" ht="12.75">
      <c r="A46" s="55">
        <v>38</v>
      </c>
      <c r="B46" s="83">
        <v>0.4684340521911487</v>
      </c>
      <c r="C46" s="84">
        <v>0.31455489409581716</v>
      </c>
      <c r="D46" s="82">
        <v>0</v>
      </c>
      <c r="E46" s="112">
        <v>1.9937479266401046</v>
      </c>
    </row>
    <row r="47" spans="1:5" ht="12.75">
      <c r="A47" s="55">
        <v>39</v>
      </c>
      <c r="B47" s="83">
        <v>0.2729424662582306</v>
      </c>
      <c r="C47" s="84">
        <v>0.36420386347032974</v>
      </c>
      <c r="D47" s="82">
        <v>0</v>
      </c>
      <c r="E47" s="112">
        <v>3.000564331032882</v>
      </c>
    </row>
    <row r="48" spans="1:5" ht="12.75">
      <c r="A48" s="55">
        <v>40</v>
      </c>
      <c r="B48" s="83">
        <v>0.10339952107312467</v>
      </c>
      <c r="C48" s="84">
        <v>0.6413103243320251</v>
      </c>
      <c r="D48" s="82">
        <v>1</v>
      </c>
      <c r="E48" s="112">
        <v>5.661139929182774</v>
      </c>
    </row>
    <row r="49" spans="1:5" ht="12.75">
      <c r="A49" s="55">
        <v>41</v>
      </c>
      <c r="B49" s="83">
        <v>-0.4306392982945165</v>
      </c>
      <c r="C49" s="84">
        <v>0.7528595723025262</v>
      </c>
      <c r="D49" s="82">
        <v>1</v>
      </c>
      <c r="E49" s="112">
        <v>14.700724942433641</v>
      </c>
    </row>
    <row r="50" spans="1:5" ht="12.75">
      <c r="A50" s="55">
        <v>42</v>
      </c>
      <c r="B50" s="83" t="s">
        <v>96</v>
      </c>
      <c r="C50" s="84">
        <v>0.28075534990979634</v>
      </c>
      <c r="D50" s="82">
        <v>0</v>
      </c>
      <c r="E50" s="112">
        <v>2.1382879858534314</v>
      </c>
    </row>
    <row r="51" spans="1:5" ht="12.75">
      <c r="A51" s="55">
        <v>43</v>
      </c>
      <c r="B51" s="83">
        <v>0.033662430514866615</v>
      </c>
      <c r="C51" s="84">
        <v>0.37804763993759494</v>
      </c>
      <c r="D51" s="82">
        <v>0</v>
      </c>
      <c r="E51" s="112">
        <v>2.655779343118467</v>
      </c>
    </row>
    <row r="52" spans="1:5" ht="12.75">
      <c r="A52" s="55">
        <v>44</v>
      </c>
      <c r="B52" s="83">
        <v>0.2966870177556534</v>
      </c>
      <c r="C52" s="84">
        <v>-0.06922688957941858</v>
      </c>
      <c r="D52" s="82">
        <v>0</v>
      </c>
      <c r="E52" s="112">
        <v>0.09871800824942698</v>
      </c>
    </row>
    <row r="53" spans="1:5" ht="12.75">
      <c r="A53" s="55">
        <v>45</v>
      </c>
      <c r="B53" s="83" t="s">
        <v>96</v>
      </c>
      <c r="C53" s="84">
        <v>0.4469494131188334</v>
      </c>
      <c r="D53" s="82">
        <v>1</v>
      </c>
      <c r="E53" s="112">
        <v>5.300596483711597</v>
      </c>
    </row>
    <row r="54" spans="1:5" ht="12.75">
      <c r="A54" s="55">
        <v>46</v>
      </c>
      <c r="B54" s="83">
        <v>0.03222240327264625</v>
      </c>
      <c r="C54" s="84">
        <v>0.6052167575743468</v>
      </c>
      <c r="D54" s="82">
        <v>1</v>
      </c>
      <c r="E54" s="112">
        <v>5.147064344592128</v>
      </c>
    </row>
    <row r="55" spans="1:5" ht="12.75">
      <c r="A55" s="55">
        <v>47</v>
      </c>
      <c r="B55" s="83">
        <v>0.12642168925061437</v>
      </c>
      <c r="C55" s="84">
        <v>0.621704412203762</v>
      </c>
      <c r="D55" s="82">
        <v>1</v>
      </c>
      <c r="E55" s="112">
        <v>5.2786363443939</v>
      </c>
    </row>
    <row r="56" spans="1:5" ht="12.75">
      <c r="A56" s="55">
        <v>48</v>
      </c>
      <c r="B56" s="83">
        <v>-0.4614294848393178</v>
      </c>
      <c r="C56" s="84">
        <v>0.2965938250299942</v>
      </c>
      <c r="D56" s="82">
        <v>0</v>
      </c>
      <c r="E56" s="112">
        <v>1.8024064135849711</v>
      </c>
    </row>
    <row r="57" spans="1:5" ht="12.75">
      <c r="A57" s="55">
        <v>49</v>
      </c>
      <c r="B57" s="83">
        <v>0.10627184440329368</v>
      </c>
      <c r="C57" s="84">
        <v>0.6043701098914838</v>
      </c>
      <c r="D57" s="82">
        <v>1</v>
      </c>
      <c r="E57" s="112">
        <v>5.651427471715681</v>
      </c>
    </row>
    <row r="58" spans="1:5" ht="12.75">
      <c r="A58" s="55">
        <v>50</v>
      </c>
      <c r="B58" s="83">
        <v>-2.261518154793924</v>
      </c>
      <c r="C58" s="84">
        <v>0.16515825924563643</v>
      </c>
      <c r="D58" s="82">
        <v>0</v>
      </c>
      <c r="E58" s="112">
        <v>0.7056045631965416</v>
      </c>
    </row>
    <row r="59" spans="1:5" ht="12.75">
      <c r="A59" s="55">
        <v>51</v>
      </c>
      <c r="B59" s="83">
        <v>0.21951265298234024</v>
      </c>
      <c r="C59" s="84">
        <v>0.2863710295264035</v>
      </c>
      <c r="D59" s="82">
        <v>0</v>
      </c>
      <c r="E59">
        <v>1.5575390113791827</v>
      </c>
    </row>
    <row r="60" spans="1:5" ht="12.75">
      <c r="A60" s="55">
        <v>52</v>
      </c>
      <c r="B60" s="83">
        <v>0.07379976157193624</v>
      </c>
      <c r="C60" s="84">
        <v>0.6991944540953376</v>
      </c>
      <c r="D60" s="82">
        <v>1</v>
      </c>
      <c r="E60">
        <v>6.886722934080593</v>
      </c>
    </row>
    <row r="61" spans="1:5" ht="12.75">
      <c r="A61" s="55">
        <v>53</v>
      </c>
      <c r="B61" s="83">
        <v>0.3183682262147834</v>
      </c>
      <c r="C61" s="84">
        <v>0.17463590090157055</v>
      </c>
      <c r="D61" s="82">
        <v>0</v>
      </c>
      <c r="E61">
        <v>0.8804924636005663</v>
      </c>
    </row>
    <row r="62" spans="1:5" ht="12.75">
      <c r="A62" s="55">
        <v>54</v>
      </c>
      <c r="B62" s="83">
        <v>0.14141907882963295</v>
      </c>
      <c r="C62" s="84">
        <v>0.5490689983926522</v>
      </c>
      <c r="D62" s="82">
        <v>1</v>
      </c>
      <c r="E62">
        <v>4.602954565612573</v>
      </c>
    </row>
    <row r="63" spans="1:5" ht="12.75">
      <c r="A63" s="55">
        <v>55</v>
      </c>
      <c r="B63" s="83">
        <v>-0.11129771265674004</v>
      </c>
      <c r="C63" s="84">
        <v>0.20115147495981134</v>
      </c>
      <c r="D63" s="82">
        <v>0</v>
      </c>
      <c r="E63">
        <v>0.7826319052928019</v>
      </c>
    </row>
    <row r="64" spans="1:5" ht="12.75">
      <c r="A64" s="55">
        <v>56</v>
      </c>
      <c r="B64" s="83">
        <v>0.20579518550277448</v>
      </c>
      <c r="C64" s="84">
        <v>0.30486976474626104</v>
      </c>
      <c r="D64" s="82">
        <v>0</v>
      </c>
      <c r="E64">
        <v>1.3504055051372226</v>
      </c>
    </row>
    <row r="65" spans="1:5" ht="12.75">
      <c r="A65" s="55">
        <v>57</v>
      </c>
      <c r="B65" s="83">
        <v>0.0741141010632631</v>
      </c>
      <c r="C65" s="84">
        <v>0.593526694634086</v>
      </c>
      <c r="D65" s="82">
        <v>1</v>
      </c>
      <c r="E65">
        <v>4.44951724222925</v>
      </c>
    </row>
    <row r="66" spans="1:5" ht="12.75">
      <c r="A66" s="55">
        <v>58</v>
      </c>
      <c r="B66" s="83">
        <v>0.1315958568649504</v>
      </c>
      <c r="C66" s="84">
        <v>0.6412995710431986</v>
      </c>
      <c r="D66" s="82">
        <v>1</v>
      </c>
      <c r="E66">
        <v>5.977246290392783</v>
      </c>
    </row>
    <row r="67" spans="1:5" ht="12.75">
      <c r="A67" s="55">
        <v>59</v>
      </c>
      <c r="B67" s="83">
        <v>-0.02021783347037509</v>
      </c>
      <c r="C67" s="84">
        <v>0.6047123704385271</v>
      </c>
      <c r="D67" s="82">
        <v>1</v>
      </c>
      <c r="E67">
        <v>8.782535367985705</v>
      </c>
    </row>
    <row r="68" spans="1:5" ht="12.75">
      <c r="A68" s="55">
        <v>60</v>
      </c>
      <c r="B68" s="83">
        <v>0.1541803461601849</v>
      </c>
      <c r="C68" s="84">
        <v>0.8213146476746687</v>
      </c>
      <c r="D68" s="82">
        <v>1</v>
      </c>
      <c r="E68">
        <v>7.829769420276025</v>
      </c>
    </row>
    <row r="69" spans="1:5" ht="12.75">
      <c r="A69" s="55">
        <v>61</v>
      </c>
      <c r="B69" s="83">
        <v>0.2553010948889175</v>
      </c>
      <c r="C69" s="84">
        <v>0.39386032880453214</v>
      </c>
      <c r="D69" s="82">
        <v>0</v>
      </c>
      <c r="E69">
        <v>3.6437910240322924</v>
      </c>
    </row>
    <row r="70" spans="1:5" ht="12.75">
      <c r="A70" s="55">
        <v>62</v>
      </c>
      <c r="B70" s="83">
        <v>0.11062103185266597</v>
      </c>
      <c r="C70" s="84">
        <v>0.6146486170250043</v>
      </c>
      <c r="D70" s="82">
        <v>1</v>
      </c>
      <c r="E70">
        <v>7.220845369341748</v>
      </c>
    </row>
    <row r="71" spans="1:5" ht="12.75">
      <c r="A71" s="55">
        <v>63</v>
      </c>
      <c r="B71" s="83">
        <v>0.1615255236872355</v>
      </c>
      <c r="C71" s="84">
        <v>1.081931600801699</v>
      </c>
      <c r="D71" s="82">
        <v>1</v>
      </c>
      <c r="E71">
        <v>14.97708386527882</v>
      </c>
    </row>
    <row r="72" spans="1:5" ht="12.75">
      <c r="A72" s="55">
        <v>64</v>
      </c>
      <c r="B72" s="83">
        <v>-0.02896977878319018</v>
      </c>
      <c r="C72" s="84">
        <v>0.34383481338199573</v>
      </c>
      <c r="D72" s="82">
        <v>0</v>
      </c>
      <c r="E72">
        <v>2.291725505866869</v>
      </c>
    </row>
    <row r="73" spans="1:5" ht="12.75">
      <c r="A73" s="55">
        <v>65</v>
      </c>
      <c r="B73" s="83">
        <v>0.19528145926244572</v>
      </c>
      <c r="C73" s="84">
        <v>0.43985682489705624</v>
      </c>
      <c r="D73" s="82">
        <v>0</v>
      </c>
      <c r="E73">
        <v>2.399074680398598</v>
      </c>
    </row>
    <row r="74" spans="1:5" ht="12.75">
      <c r="A74" s="55">
        <v>66</v>
      </c>
      <c r="B74" s="83">
        <v>0.289535353355869</v>
      </c>
      <c r="C74" s="84">
        <v>0.09471383272105527</v>
      </c>
      <c r="D74" s="82">
        <v>0</v>
      </c>
      <c r="E74">
        <v>0.16604809945544893</v>
      </c>
    </row>
    <row r="75" spans="1:5" ht="12.75">
      <c r="A75" s="55">
        <v>67</v>
      </c>
      <c r="B75" s="83">
        <v>-0.05342901473079653</v>
      </c>
      <c r="C75" s="84">
        <v>0.30429312384272933</v>
      </c>
      <c r="D75" s="82">
        <v>0</v>
      </c>
      <c r="E75">
        <v>1.9896436292256365</v>
      </c>
    </row>
    <row r="76" spans="1:5" ht="12.75">
      <c r="A76" s="55">
        <v>68</v>
      </c>
      <c r="B76" s="83">
        <v>-1.8631066787449444</v>
      </c>
      <c r="C76" s="84">
        <v>0.2739950181180717</v>
      </c>
      <c r="D76" s="82">
        <v>0</v>
      </c>
      <c r="E76">
        <v>1.7511213259608711</v>
      </c>
    </row>
    <row r="77" spans="1:5" ht="12.75">
      <c r="A77" s="55">
        <v>69</v>
      </c>
      <c r="B77" s="83">
        <v>-0.09245415647311794</v>
      </c>
      <c r="C77" s="84">
        <v>0.60594119239612</v>
      </c>
      <c r="D77" s="82">
        <v>1</v>
      </c>
      <c r="E77">
        <v>9.344797328428088</v>
      </c>
    </row>
    <row r="78" spans="1:5" ht="12.75">
      <c r="A78" s="55">
        <v>70</v>
      </c>
      <c r="B78" s="83">
        <v>0.10722464368325846</v>
      </c>
      <c r="C78" s="84">
        <v>0.6060287118235976</v>
      </c>
      <c r="D78" s="82">
        <v>1</v>
      </c>
      <c r="E78">
        <v>6.060191990654179</v>
      </c>
    </row>
    <row r="79" spans="1:5" ht="12.75">
      <c r="A79" s="55">
        <v>71</v>
      </c>
      <c r="B79" s="83">
        <v>0.13879789095572176</v>
      </c>
      <c r="C79" s="84">
        <v>0.648374449375325</v>
      </c>
      <c r="D79" s="82">
        <v>1</v>
      </c>
      <c r="E79">
        <v>4.711360118955165</v>
      </c>
    </row>
    <row r="80" spans="1:5" ht="12.75">
      <c r="A80" s="55">
        <v>72</v>
      </c>
      <c r="B80" s="83">
        <v>-0.4585726994117283</v>
      </c>
      <c r="C80" s="84">
        <v>0.28319917218805557</v>
      </c>
      <c r="D80" s="82">
        <v>0</v>
      </c>
      <c r="E80">
        <v>1.7691147183907523</v>
      </c>
    </row>
    <row r="81" spans="1:5" ht="12.75">
      <c r="A81" s="55">
        <v>73</v>
      </c>
      <c r="B81" s="83" t="s">
        <v>96</v>
      </c>
      <c r="C81" s="84">
        <v>0.1020644733104703</v>
      </c>
      <c r="D81" s="82">
        <v>0</v>
      </c>
      <c r="E81">
        <v>0.18212433411656812</v>
      </c>
    </row>
    <row r="82" spans="1:5" ht="12.75">
      <c r="A82" s="55">
        <v>74</v>
      </c>
      <c r="B82" s="83">
        <v>0.27248570285507767</v>
      </c>
      <c r="C82" s="84">
        <v>0.24574484513753703</v>
      </c>
      <c r="D82" s="82">
        <v>0</v>
      </c>
      <c r="E82">
        <v>1.3164565308647498</v>
      </c>
    </row>
    <row r="83" spans="1:5" ht="12.75">
      <c r="A83" s="55">
        <v>75</v>
      </c>
      <c r="B83" s="83">
        <v>-0.2877886398190522</v>
      </c>
      <c r="C83" s="84">
        <v>0.5573144124297436</v>
      </c>
      <c r="D83" s="82">
        <v>1</v>
      </c>
      <c r="E83">
        <v>6.723847088532929</v>
      </c>
    </row>
    <row r="84" spans="1:5" ht="12.75">
      <c r="A84" s="55">
        <v>76</v>
      </c>
      <c r="B84" s="83">
        <v>0.033508860239607474</v>
      </c>
      <c r="C84" s="84">
        <v>0.6183703202559805</v>
      </c>
      <c r="D84" s="82">
        <v>1</v>
      </c>
      <c r="E84">
        <v>7.953148785037531</v>
      </c>
    </row>
    <row r="85" spans="1:5" ht="12.75">
      <c r="A85" s="55">
        <v>77</v>
      </c>
      <c r="B85" s="83">
        <v>0.11571317308502227</v>
      </c>
      <c r="C85" s="84">
        <v>0.8321822723649035</v>
      </c>
      <c r="D85" s="82">
        <v>1</v>
      </c>
      <c r="E85">
        <v>10.898878746911892</v>
      </c>
    </row>
    <row r="86" spans="1:5" ht="12.75">
      <c r="A86" s="55">
        <v>78</v>
      </c>
      <c r="B86" s="83">
        <v>0.12721959861893312</v>
      </c>
      <c r="C86" s="84">
        <v>0.5642744464085041</v>
      </c>
      <c r="D86" s="82">
        <v>1</v>
      </c>
      <c r="E86">
        <v>4.374582870006903</v>
      </c>
    </row>
    <row r="87" spans="1:5" ht="12.75">
      <c r="A87" s="55">
        <v>79</v>
      </c>
      <c r="B87" s="83">
        <v>0.03229372620427379</v>
      </c>
      <c r="C87" s="84">
        <v>0.8938820230219093</v>
      </c>
      <c r="D87" s="82">
        <v>1</v>
      </c>
      <c r="E87">
        <v>14.528528126113379</v>
      </c>
    </row>
    <row r="88" spans="1:5" ht="12.75">
      <c r="A88" s="55">
        <v>80</v>
      </c>
      <c r="B88" s="83">
        <v>-0.10485273750652324</v>
      </c>
      <c r="C88" s="84">
        <v>0.5312935645480756</v>
      </c>
      <c r="D88" s="82">
        <v>1</v>
      </c>
      <c r="E88">
        <v>6.229987949918905</v>
      </c>
    </row>
    <row r="89" spans="1:5" ht="12.75">
      <c r="A89" s="55">
        <v>81</v>
      </c>
      <c r="B89" s="83">
        <v>-0.7342067312799909</v>
      </c>
      <c r="C89" s="84">
        <v>0.3360205737444879</v>
      </c>
      <c r="D89" s="82">
        <v>0</v>
      </c>
      <c r="E89">
        <v>1.9428567863873172</v>
      </c>
    </row>
    <row r="90" spans="1:5" ht="12.75">
      <c r="A90" s="55">
        <v>82</v>
      </c>
      <c r="B90" s="83">
        <v>-0.2559072804371817</v>
      </c>
      <c r="C90" s="84">
        <v>0.47351185887261593</v>
      </c>
      <c r="D90" s="82">
        <v>1</v>
      </c>
      <c r="E90">
        <v>4.545744030621195</v>
      </c>
    </row>
    <row r="91" spans="1:5" ht="12.75">
      <c r="A91" s="55">
        <v>83</v>
      </c>
      <c r="B91" s="83">
        <v>-0.01595190948105185</v>
      </c>
      <c r="C91" s="84">
        <v>0.8080069300072275</v>
      </c>
      <c r="D91" s="82">
        <v>1</v>
      </c>
      <c r="E91">
        <v>13.899484673511179</v>
      </c>
    </row>
    <row r="92" spans="1:5" ht="12.75">
      <c r="A92" s="55">
        <v>84</v>
      </c>
      <c r="B92" s="83">
        <v>0.17605514403388595</v>
      </c>
      <c r="C92" s="84">
        <v>0.28213483276358886</v>
      </c>
      <c r="D92" s="82">
        <v>0</v>
      </c>
      <c r="E92">
        <v>1.3575842656272243</v>
      </c>
    </row>
    <row r="93" spans="1:5" ht="12.75">
      <c r="A93" s="55">
        <v>85</v>
      </c>
      <c r="B93" s="83">
        <v>-0.1906633029855288</v>
      </c>
      <c r="C93" s="84">
        <v>0.14685727003005766</v>
      </c>
      <c r="D93" s="82">
        <v>0</v>
      </c>
      <c r="E93">
        <v>0.47044775672820444</v>
      </c>
    </row>
    <row r="94" spans="1:5" ht="12.75">
      <c r="A94" s="55">
        <v>86</v>
      </c>
      <c r="B94" s="83">
        <v>0.019092302786076765</v>
      </c>
      <c r="C94" s="84">
        <v>0.7858897688664328</v>
      </c>
      <c r="D94" s="82">
        <v>1</v>
      </c>
      <c r="E94">
        <v>11.796301967710102</v>
      </c>
    </row>
    <row r="95" spans="1:5" ht="12.75">
      <c r="A95" s="55">
        <v>87</v>
      </c>
      <c r="B95" s="83">
        <v>0.21664127623986157</v>
      </c>
      <c r="C95" s="84">
        <v>0.3632969145811593</v>
      </c>
      <c r="D95" s="82">
        <v>0</v>
      </c>
      <c r="E95">
        <v>2.122223720000258</v>
      </c>
    </row>
    <row r="96" spans="1:5" ht="12.75">
      <c r="A96" s="55">
        <v>88</v>
      </c>
      <c r="B96" s="83">
        <v>0.23601737607192114</v>
      </c>
      <c r="C96" s="84">
        <v>0.1641063590691374</v>
      </c>
      <c r="D96" s="82">
        <v>0</v>
      </c>
      <c r="E96">
        <v>0.4520680190335568</v>
      </c>
    </row>
    <row r="97" spans="1:5" ht="12.75">
      <c r="A97" s="55">
        <v>89</v>
      </c>
      <c r="B97" s="83">
        <v>-0.19627984177221347</v>
      </c>
      <c r="C97" s="84">
        <v>0.4463559143252134</v>
      </c>
      <c r="D97" s="82">
        <v>1</v>
      </c>
      <c r="E97">
        <v>4.038098295539087</v>
      </c>
    </row>
    <row r="98" spans="1:5" ht="12.75">
      <c r="A98" s="55">
        <v>90</v>
      </c>
      <c r="B98" s="83">
        <v>0.09504618894001982</v>
      </c>
      <c r="C98" s="84">
        <v>0.5517648408168512</v>
      </c>
      <c r="D98" s="82">
        <v>1</v>
      </c>
      <c r="E98">
        <v>5.859369779917614</v>
      </c>
    </row>
    <row r="99" spans="1:5" ht="12.75">
      <c r="A99" s="55">
        <v>91</v>
      </c>
      <c r="B99" s="83">
        <v>-0.01214930437371553</v>
      </c>
      <c r="C99" s="84">
        <v>0.5060216854978314</v>
      </c>
      <c r="D99" s="82">
        <v>1</v>
      </c>
      <c r="E99">
        <v>6.27903282977751</v>
      </c>
    </row>
    <row r="100" spans="1:5" ht="12.75">
      <c r="A100" s="55">
        <v>92</v>
      </c>
      <c r="B100" s="83">
        <v>0.11801943262570891</v>
      </c>
      <c r="C100" s="84">
        <v>0.5850374953412363</v>
      </c>
      <c r="D100" s="82">
        <v>1</v>
      </c>
      <c r="E100">
        <v>5.142138685687599</v>
      </c>
    </row>
    <row r="101" spans="1:5" ht="12.75">
      <c r="A101" s="55">
        <v>93</v>
      </c>
      <c r="B101" s="84">
        <v>0.13937047408913283</v>
      </c>
      <c r="C101" s="84">
        <v>0.8250704983971602</v>
      </c>
      <c r="D101" s="55">
        <v>1</v>
      </c>
      <c r="E101">
        <v>10.502494412323138</v>
      </c>
    </row>
    <row r="102" spans="1:5" ht="12.75">
      <c r="A102" s="55">
        <v>94</v>
      </c>
      <c r="B102" s="84">
        <v>0.03224773244713669</v>
      </c>
      <c r="C102" s="84">
        <v>0.7113790304981578</v>
      </c>
      <c r="D102" s="55">
        <v>1</v>
      </c>
      <c r="E102">
        <v>9.853300863208124</v>
      </c>
    </row>
    <row r="103" spans="1:5" ht="12.75">
      <c r="A103" s="55">
        <v>95</v>
      </c>
      <c r="B103" s="84">
        <v>0.2328059230082991</v>
      </c>
      <c r="C103" s="84">
        <v>0.44678674438498334</v>
      </c>
      <c r="D103" s="55">
        <v>0</v>
      </c>
      <c r="E103">
        <v>3.6531552026702485</v>
      </c>
    </row>
    <row r="104" spans="1:5" ht="12.75">
      <c r="A104" s="55">
        <v>96</v>
      </c>
      <c r="B104" s="84">
        <v>-0.08351540239802147</v>
      </c>
      <c r="C104" s="84">
        <v>0.5697853862754094</v>
      </c>
      <c r="D104" s="55">
        <v>1</v>
      </c>
      <c r="E104">
        <v>7.395080213166294</v>
      </c>
    </row>
    <row r="105" spans="1:5" ht="12.75">
      <c r="A105" s="55">
        <v>97</v>
      </c>
      <c r="B105" s="84">
        <v>0.04012255508717777</v>
      </c>
      <c r="C105" s="84">
        <v>0.37045089032065803</v>
      </c>
      <c r="D105" s="55">
        <v>0</v>
      </c>
      <c r="E105">
        <v>2.707578311649558</v>
      </c>
    </row>
    <row r="106" spans="1:5" ht="12.75">
      <c r="A106" s="55">
        <v>98</v>
      </c>
      <c r="B106" s="84">
        <v>0.035299568814068094</v>
      </c>
      <c r="C106" s="84">
        <v>0.08362371160817617</v>
      </c>
      <c r="D106" s="55">
        <v>0</v>
      </c>
      <c r="E106">
        <v>0.16283772962745283</v>
      </c>
    </row>
    <row r="107" spans="1:5" ht="12.75">
      <c r="A107" s="55">
        <v>99</v>
      </c>
      <c r="B107" s="84">
        <v>-0.19658547026519113</v>
      </c>
      <c r="C107" s="84">
        <v>0.4226172170532685</v>
      </c>
      <c r="D107" s="55">
        <v>0</v>
      </c>
      <c r="E107">
        <v>3.496146376711608</v>
      </c>
    </row>
    <row r="108" spans="1:5" ht="12.75">
      <c r="A108" s="55">
        <v>100</v>
      </c>
      <c r="B108" s="84">
        <v>0.2316902849662656</v>
      </c>
      <c r="C108" s="84">
        <v>0.2809669999565827</v>
      </c>
      <c r="D108" s="55">
        <v>0</v>
      </c>
      <c r="E108">
        <v>1.5553060965869334</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Q130"/>
  <sheetViews>
    <sheetView zoomScale="95" zoomScaleNormal="95" workbookViewId="0" topLeftCell="A1">
      <selection activeCell="B32" sqref="B32"/>
    </sheetView>
  </sheetViews>
  <sheetFormatPr defaultColWidth="9.140625" defaultRowHeight="12.75"/>
  <cols>
    <col min="1" max="2" width="17.28125" style="0" customWidth="1"/>
    <col min="3" max="3" width="10.00390625" style="0" bestFit="1" customWidth="1"/>
    <col min="6" max="6" width="9.7109375" style="0" customWidth="1"/>
    <col min="12" max="13" width="12.421875" style="0" bestFit="1" customWidth="1"/>
  </cols>
  <sheetData>
    <row r="1" spans="1:13" ht="74.25" customHeight="1" thickBot="1">
      <c r="A1" s="62"/>
      <c r="B1" s="113"/>
      <c r="C1" s="113"/>
      <c r="D1" s="113"/>
      <c r="E1" s="113"/>
      <c r="F1" s="62"/>
      <c r="G1" s="113"/>
      <c r="H1" s="113"/>
      <c r="I1" s="113"/>
      <c r="J1" s="113"/>
      <c r="K1" s="113"/>
      <c r="L1" s="113"/>
      <c r="M1" s="63"/>
    </row>
    <row r="2" spans="1:13" ht="15.75" customHeight="1" thickBot="1">
      <c r="A2" s="69" t="s">
        <v>95</v>
      </c>
      <c r="B2" s="114"/>
      <c r="C2" s="115" t="s">
        <v>82</v>
      </c>
      <c r="D2" s="116"/>
      <c r="E2" s="116"/>
      <c r="F2" s="117"/>
      <c r="G2" s="118"/>
      <c r="H2" s="118"/>
      <c r="I2" s="118"/>
      <c r="J2" s="118"/>
      <c r="K2" s="118"/>
      <c r="L2" s="118"/>
      <c r="M2" s="119"/>
    </row>
    <row r="3" spans="1:13" ht="22.5" customHeight="1" thickBot="1">
      <c r="A3" s="120" t="s">
        <v>83</v>
      </c>
      <c r="B3" s="121"/>
      <c r="C3" s="76">
        <v>0.5</v>
      </c>
      <c r="F3" s="117"/>
      <c r="G3" s="118"/>
      <c r="H3" s="118"/>
      <c r="I3" s="118"/>
      <c r="J3" s="118"/>
      <c r="K3" s="122"/>
      <c r="L3" s="123"/>
      <c r="M3" s="124"/>
    </row>
    <row r="4" spans="1:13" ht="13.5" thickBot="1">
      <c r="A4" s="125" t="s">
        <v>84</v>
      </c>
      <c r="B4" s="125"/>
      <c r="C4" s="126">
        <v>0.01</v>
      </c>
      <c r="F4" s="127"/>
      <c r="G4" s="116"/>
      <c r="H4" s="116"/>
      <c r="I4" s="116"/>
      <c r="J4" s="116"/>
      <c r="K4" s="116"/>
      <c r="L4" s="116"/>
      <c r="M4" s="128"/>
    </row>
    <row r="5" spans="8:9" ht="13.5" thickBot="1">
      <c r="H5" t="s">
        <v>85</v>
      </c>
      <c r="I5" s="129">
        <f>(G6/2-1)*2</f>
        <v>302</v>
      </c>
    </row>
    <row r="6" spans="1:11" ht="13.5" thickBot="1">
      <c r="A6" s="130" t="s">
        <v>86</v>
      </c>
      <c r="B6" s="29"/>
      <c r="C6" s="76">
        <v>0.4</v>
      </c>
      <c r="D6" s="72" t="s">
        <v>87</v>
      </c>
      <c r="E6" s="125"/>
      <c r="F6" s="72"/>
      <c r="G6" s="76">
        <v>304</v>
      </c>
      <c r="H6" t="s">
        <v>88</v>
      </c>
      <c r="I6">
        <f>TINV(C4,I5)</f>
        <v>2.592205419205129</v>
      </c>
      <c r="K6" t="s">
        <v>89</v>
      </c>
    </row>
    <row r="7" spans="1:9" ht="12.75">
      <c r="A7" s="131"/>
      <c r="B7" s="103" t="s">
        <v>90</v>
      </c>
      <c r="C7" s="132"/>
      <c r="D7" s="103"/>
      <c r="E7" s="103"/>
      <c r="F7" s="103"/>
      <c r="G7" s="133"/>
      <c r="H7" t="s">
        <v>91</v>
      </c>
      <c r="I7">
        <f>2/SQRT(G6)</f>
        <v>0.11470786693528087</v>
      </c>
    </row>
    <row r="8" spans="1:9" ht="12.75">
      <c r="A8" s="131"/>
      <c r="B8" s="103"/>
      <c r="C8" s="134">
        <f>4/(B13^2)</f>
        <v>87.50741006122924</v>
      </c>
      <c r="D8" s="103"/>
      <c r="E8" s="103"/>
      <c r="F8" s="103"/>
      <c r="G8" s="135">
        <f>IF((I6-I8)&gt;0,TDIST((I6-I8),I5,1),1-TDIST(-(I6-I8),I5,1))</f>
        <v>0.9608551785670534</v>
      </c>
      <c r="H8" t="s">
        <v>92</v>
      </c>
      <c r="I8">
        <f>C3/I7</f>
        <v>4.358898943540674</v>
      </c>
    </row>
    <row r="9" spans="1:12" ht="13.5" thickBot="1">
      <c r="A9" s="136"/>
      <c r="B9" s="137"/>
      <c r="C9" s="138"/>
      <c r="D9" s="139"/>
      <c r="E9" s="137"/>
      <c r="F9" s="137"/>
      <c r="G9" s="140"/>
      <c r="L9" s="129"/>
    </row>
    <row r="10" spans="1:12" ht="12.75">
      <c r="A10" t="s">
        <v>88</v>
      </c>
      <c r="B10" s="141">
        <f>TINV(C4,I5)</f>
        <v>2.592205419205129</v>
      </c>
      <c r="D10" s="7"/>
      <c r="K10" s="142"/>
      <c r="L10" s="129"/>
    </row>
    <row r="11" spans="1:13" ht="12.75">
      <c r="A11" t="s">
        <v>93</v>
      </c>
      <c r="B11" s="141">
        <f>IF(C6&lt;0.5,TINV(2*C6,I5),-TINV((1-C6)*2,I5))</f>
        <v>0.25357053345942404</v>
      </c>
      <c r="L11" s="129"/>
      <c r="M11" s="141"/>
    </row>
    <row r="12" spans="1:13" s="7" customFormat="1" ht="12.75">
      <c r="A12" t="s">
        <v>92</v>
      </c>
      <c r="B12" s="141">
        <f>B10-B11</f>
        <v>2.338634885745705</v>
      </c>
      <c r="K12" s="143"/>
      <c r="L12" s="129"/>
      <c r="M12" s="141"/>
    </row>
    <row r="13" spans="1:13" ht="12.75">
      <c r="A13" t="s">
        <v>91</v>
      </c>
      <c r="B13" s="141">
        <f>C3/B12</f>
        <v>0.2137999407464446</v>
      </c>
      <c r="K13" s="143"/>
      <c r="L13" s="129"/>
      <c r="M13" s="141"/>
    </row>
    <row r="14" spans="3:15" ht="12.75">
      <c r="C14" s="144"/>
      <c r="K14" s="145"/>
      <c r="L14" s="146"/>
      <c r="M14" s="147"/>
      <c r="N14" s="148" t="s">
        <v>90</v>
      </c>
      <c r="O14">
        <v>2</v>
      </c>
    </row>
    <row r="15" spans="3:15" ht="12.75">
      <c r="C15" s="144"/>
      <c r="K15" s="143"/>
      <c r="L15" s="149"/>
      <c r="N15" t="s">
        <v>97</v>
      </c>
      <c r="O15">
        <v>0.7</v>
      </c>
    </row>
    <row r="16" spans="3:15" ht="12.75">
      <c r="C16" s="144"/>
      <c r="K16" s="143"/>
      <c r="L16" s="129"/>
      <c r="O16">
        <f>O15+(1-O15)/O14</f>
        <v>0.85</v>
      </c>
    </row>
    <row r="17" spans="3:15" ht="12.75">
      <c r="C17" s="144"/>
      <c r="L17" s="129"/>
      <c r="O17">
        <f>SQRT(O16)</f>
        <v>0.9219544457292888</v>
      </c>
    </row>
    <row r="18" spans="3:15" ht="12.75">
      <c r="C18" s="144"/>
      <c r="L18" s="129"/>
      <c r="M18" s="7"/>
      <c r="N18" s="7"/>
      <c r="O18">
        <f>1/O17</f>
        <v>1.0846522890932808</v>
      </c>
    </row>
    <row r="19" spans="3:12" ht="12.75">
      <c r="C19" s="144"/>
      <c r="L19" s="129"/>
    </row>
    <row r="20" spans="3:12" ht="12.75">
      <c r="C20" s="144"/>
      <c r="L20" s="129"/>
    </row>
    <row r="21" spans="1:12" ht="12.75">
      <c r="A21" s="60"/>
      <c r="B21" s="144"/>
      <c r="C21" s="144"/>
      <c r="L21" s="129"/>
    </row>
    <row r="22" spans="1:14" ht="12.75">
      <c r="A22" s="60"/>
      <c r="B22" s="144"/>
      <c r="C22" s="144"/>
      <c r="J22" s="142"/>
      <c r="L22" s="129"/>
      <c r="N22">
        <f>0.3*O18</f>
        <v>0.32539568672798425</v>
      </c>
    </row>
    <row r="23" spans="1:12" ht="13.5" thickBot="1">
      <c r="A23" s="60"/>
      <c r="B23" s="150"/>
      <c r="C23" s="144"/>
      <c r="L23" s="129"/>
    </row>
    <row r="24" spans="1:12" ht="13.5" thickBot="1">
      <c r="A24" s="150"/>
      <c r="B24" s="142" t="s">
        <v>94</v>
      </c>
      <c r="C24" s="101">
        <v>300</v>
      </c>
      <c r="J24" s="142"/>
      <c r="L24" s="129"/>
    </row>
    <row r="25" ht="12.75">
      <c r="L25" s="129"/>
    </row>
    <row r="26" spans="14:16" ht="12.75">
      <c r="N26" t="s">
        <v>99</v>
      </c>
      <c r="P26" t="s">
        <v>98</v>
      </c>
    </row>
    <row r="27" spans="14:16" ht="12.75">
      <c r="N27">
        <v>0.71</v>
      </c>
      <c r="P27">
        <v>0.47</v>
      </c>
    </row>
    <row r="28" spans="14:17" ht="12.75">
      <c r="N28">
        <v>0.78</v>
      </c>
      <c r="O28" s="3">
        <f>(N28-N27)/N27</f>
        <v>0.09859154929577474</v>
      </c>
      <c r="P28">
        <v>0.53</v>
      </c>
      <c r="Q28" s="3">
        <f>(P28-P27)/P27</f>
        <v>0.12765957446808524</v>
      </c>
    </row>
    <row r="29" spans="14:17" ht="12.75">
      <c r="N29">
        <v>0.8</v>
      </c>
      <c r="O29" s="3">
        <f>(N29-N27)/N27</f>
        <v>0.1267605633802818</v>
      </c>
      <c r="P29">
        <v>0.56</v>
      </c>
      <c r="Q29" s="3">
        <f>(P29-P27)/P27</f>
        <v>0.19148936170212785</v>
      </c>
    </row>
    <row r="51" spans="1:2" ht="12.75">
      <c r="A51" s="129">
        <v>34</v>
      </c>
      <c r="B51" s="151">
        <v>0.10474323185769696</v>
      </c>
    </row>
    <row r="52" spans="1:2" ht="12.75">
      <c r="A52" s="129">
        <v>64</v>
      </c>
      <c r="B52" s="151">
        <v>0.25665590962450197</v>
      </c>
    </row>
    <row r="53" spans="1:2" ht="12.75">
      <c r="A53" s="129">
        <v>94</v>
      </c>
      <c r="B53" s="151">
        <v>0.41843164976356517</v>
      </c>
    </row>
    <row r="54" spans="1:2" ht="12.75">
      <c r="A54" s="129">
        <v>124</v>
      </c>
      <c r="B54" s="151">
        <v>0.5662382820570577</v>
      </c>
    </row>
    <row r="55" spans="1:2" ht="12.75">
      <c r="A55" s="129">
        <v>154</v>
      </c>
      <c r="B55" s="151">
        <v>0.688941126103523</v>
      </c>
    </row>
    <row r="56" spans="1:2" ht="12.75">
      <c r="A56" s="129">
        <v>184</v>
      </c>
      <c r="B56" s="151">
        <v>0.7841524060880123</v>
      </c>
    </row>
    <row r="57" spans="1:2" ht="12.75">
      <c r="A57" s="129">
        <v>214</v>
      </c>
      <c r="B57" s="151">
        <v>0.8543607090625388</v>
      </c>
    </row>
    <row r="58" spans="1:2" ht="12.75">
      <c r="A58" s="129">
        <v>244</v>
      </c>
      <c r="B58" s="151">
        <v>0.9040827109816212</v>
      </c>
    </row>
    <row r="59" spans="1:2" ht="12.75">
      <c r="A59" s="129">
        <v>274</v>
      </c>
      <c r="B59" s="151">
        <v>0.9381501881397649</v>
      </c>
    </row>
    <row r="60" spans="1:2" ht="12.75">
      <c r="A60" s="129">
        <v>304</v>
      </c>
      <c r="B60" s="151">
        <v>0.9608551785670534</v>
      </c>
    </row>
    <row r="61" spans="1:2" ht="12.75">
      <c r="A61" s="7"/>
      <c r="B61" s="151"/>
    </row>
    <row r="62" spans="1:2" ht="12.75">
      <c r="A62" s="7"/>
      <c r="B62" s="151"/>
    </row>
    <row r="63" spans="1:2" ht="12.75">
      <c r="A63" s="7"/>
      <c r="B63" s="151"/>
    </row>
    <row r="64" spans="1:2" ht="12.75">
      <c r="A64" s="7"/>
      <c r="B64" s="151"/>
    </row>
    <row r="65" spans="1:2" ht="12.75">
      <c r="A65" s="7"/>
      <c r="B65" s="151"/>
    </row>
    <row r="66" spans="1:2" ht="12.75">
      <c r="A66" s="7"/>
      <c r="B66" s="151"/>
    </row>
    <row r="67" spans="1:2" ht="12.75">
      <c r="A67" s="7"/>
      <c r="B67" s="151"/>
    </row>
    <row r="68" spans="1:2" ht="12.75">
      <c r="A68" s="7"/>
      <c r="B68" s="151"/>
    </row>
    <row r="69" spans="1:2" ht="12.75">
      <c r="A69" s="7"/>
      <c r="B69" s="151"/>
    </row>
    <row r="70" spans="1:2" ht="12.75">
      <c r="A70" s="7"/>
      <c r="B70" s="151"/>
    </row>
    <row r="71" spans="1:2" ht="12.75">
      <c r="A71" s="129"/>
      <c r="B71" s="151"/>
    </row>
    <row r="72" spans="1:2" ht="12.75">
      <c r="A72" s="129"/>
      <c r="B72" s="151"/>
    </row>
    <row r="73" spans="1:2" ht="12.75">
      <c r="A73" s="129"/>
      <c r="B73" s="151"/>
    </row>
    <row r="74" spans="1:2" ht="12.75">
      <c r="A74" s="129"/>
      <c r="B74" s="151"/>
    </row>
    <row r="75" spans="1:2" ht="12.75">
      <c r="A75" s="129"/>
      <c r="B75" s="151"/>
    </row>
    <row r="76" spans="1:2" ht="12.75">
      <c r="A76" s="129"/>
      <c r="B76" s="151"/>
    </row>
    <row r="77" spans="1:2" ht="12.75">
      <c r="A77" s="129"/>
      <c r="B77" s="151"/>
    </row>
    <row r="78" spans="1:2" ht="12.75">
      <c r="A78" s="129"/>
      <c r="B78" s="151"/>
    </row>
    <row r="79" spans="1:2" ht="12.75">
      <c r="A79" s="129"/>
      <c r="B79" s="151"/>
    </row>
    <row r="80" spans="1:2" ht="12.75">
      <c r="A80" s="129"/>
      <c r="B80" s="151"/>
    </row>
    <row r="81" spans="1:2" ht="12.75">
      <c r="A81" s="129"/>
      <c r="B81" s="151"/>
    </row>
    <row r="82" spans="1:2" ht="12.75">
      <c r="A82" s="129"/>
      <c r="B82" s="151"/>
    </row>
    <row r="83" spans="1:2" ht="12.75">
      <c r="A83" s="129"/>
      <c r="B83" s="151"/>
    </row>
    <row r="84" spans="1:2" ht="12.75">
      <c r="A84" s="129"/>
      <c r="B84" s="151"/>
    </row>
    <row r="85" spans="1:2" ht="12.75">
      <c r="A85" s="129"/>
      <c r="B85" s="151"/>
    </row>
    <row r="86" spans="1:2" ht="12.75">
      <c r="A86" s="129"/>
      <c r="B86" s="151"/>
    </row>
    <row r="87" spans="1:2" ht="12.75">
      <c r="A87" s="129"/>
      <c r="B87" s="151"/>
    </row>
    <row r="88" spans="1:2" ht="12.75">
      <c r="A88" s="129"/>
      <c r="B88" s="151"/>
    </row>
    <row r="89" spans="1:2" ht="12.75">
      <c r="A89" s="129"/>
      <c r="B89" s="151"/>
    </row>
    <row r="90" spans="1:2" ht="12.75">
      <c r="A90" s="129"/>
      <c r="B90" s="151"/>
    </row>
    <row r="91" spans="1:2" ht="12.75">
      <c r="A91" s="129"/>
      <c r="B91" s="151"/>
    </row>
    <row r="92" spans="1:2" ht="12.75">
      <c r="A92" s="129"/>
      <c r="B92" s="151"/>
    </row>
    <row r="93" spans="1:2" ht="12.75">
      <c r="A93" s="129"/>
      <c r="B93" s="151"/>
    </row>
    <row r="94" spans="1:2" ht="12.75">
      <c r="A94" s="129"/>
      <c r="B94" s="151"/>
    </row>
    <row r="95" spans="1:2" ht="12.75">
      <c r="A95" s="129"/>
      <c r="B95" s="151"/>
    </row>
    <row r="96" spans="1:2" ht="12.75">
      <c r="A96" s="129"/>
      <c r="B96" s="151"/>
    </row>
    <row r="97" spans="1:2" ht="12.75">
      <c r="A97" s="129"/>
      <c r="B97" s="151"/>
    </row>
    <row r="98" spans="1:2" ht="12.75">
      <c r="A98" s="129"/>
      <c r="B98" s="151"/>
    </row>
    <row r="99" spans="1:2" ht="12.75">
      <c r="A99" s="129"/>
      <c r="B99" s="151"/>
    </row>
    <row r="100" spans="1:2" ht="12.75">
      <c r="A100" s="129"/>
      <c r="B100" s="151"/>
    </row>
    <row r="101" spans="1:2" ht="12.75">
      <c r="A101" s="129"/>
      <c r="B101" s="151"/>
    </row>
    <row r="102" spans="1:2" ht="12.75">
      <c r="A102" s="129"/>
      <c r="B102" s="151"/>
    </row>
    <row r="103" spans="1:2" ht="12.75">
      <c r="A103" s="129"/>
      <c r="B103" s="151"/>
    </row>
    <row r="104" spans="1:2" ht="12.75">
      <c r="A104" s="129"/>
      <c r="B104" s="151"/>
    </row>
    <row r="105" spans="1:2" ht="12.75">
      <c r="A105" s="129"/>
      <c r="B105" s="151"/>
    </row>
    <row r="106" spans="1:2" ht="12.75">
      <c r="A106" s="129"/>
      <c r="B106" s="151"/>
    </row>
    <row r="107" spans="1:2" ht="12.75">
      <c r="A107" s="129"/>
      <c r="B107" s="151"/>
    </row>
    <row r="108" spans="1:2" ht="12.75">
      <c r="A108" s="129"/>
      <c r="B108" s="151"/>
    </row>
    <row r="109" spans="1:2" ht="12.75">
      <c r="A109" s="129"/>
      <c r="B109" s="151"/>
    </row>
    <row r="110" spans="1:2" ht="12.75">
      <c r="A110" s="129"/>
      <c r="B110" s="151"/>
    </row>
    <row r="111" spans="1:2" ht="12.75">
      <c r="A111" s="129"/>
      <c r="B111" s="151"/>
    </row>
    <row r="112" spans="1:2" ht="12.75">
      <c r="A112" s="129"/>
      <c r="B112" s="151"/>
    </row>
    <row r="113" spans="1:2" ht="12.75">
      <c r="A113" s="129"/>
      <c r="B113" s="151"/>
    </row>
    <row r="114" spans="1:2" ht="12.75">
      <c r="A114" s="129"/>
      <c r="B114" s="151"/>
    </row>
    <row r="115" spans="1:2" ht="12.75">
      <c r="A115" s="129"/>
      <c r="B115" s="151"/>
    </row>
    <row r="116" spans="1:2" ht="12.75">
      <c r="A116" s="129"/>
      <c r="B116" s="151"/>
    </row>
    <row r="117" spans="1:2" ht="12.75">
      <c r="A117" s="129"/>
      <c r="B117" s="151"/>
    </row>
    <row r="118" spans="1:2" ht="12.75">
      <c r="A118" s="129"/>
      <c r="B118" s="151"/>
    </row>
    <row r="119" spans="1:2" ht="12.75">
      <c r="A119" s="129"/>
      <c r="B119" s="151"/>
    </row>
    <row r="120" spans="1:2" ht="12.75">
      <c r="A120" s="129"/>
      <c r="B120" s="151"/>
    </row>
    <row r="121" spans="1:2" ht="12.75">
      <c r="A121" s="129"/>
      <c r="B121" s="151"/>
    </row>
    <row r="122" spans="1:2" ht="12.75">
      <c r="A122" s="129"/>
      <c r="B122" s="151"/>
    </row>
    <row r="123" spans="1:2" ht="12.75">
      <c r="A123" s="129"/>
      <c r="B123" s="151"/>
    </row>
    <row r="124" spans="1:2" ht="12.75">
      <c r="A124" s="129"/>
      <c r="B124" s="151"/>
    </row>
    <row r="125" spans="1:2" ht="12.75">
      <c r="A125" s="129"/>
      <c r="B125" s="151"/>
    </row>
    <row r="126" spans="1:2" ht="12.75">
      <c r="A126" s="129"/>
      <c r="B126" s="151"/>
    </row>
    <row r="127" spans="1:2" ht="12.75">
      <c r="A127" s="129"/>
      <c r="B127" s="151"/>
    </row>
    <row r="128" spans="1:2" ht="12.75">
      <c r="A128" s="129"/>
      <c r="B128" s="151"/>
    </row>
    <row r="129" spans="1:2" ht="12.75">
      <c r="A129" s="129"/>
      <c r="B129" s="151"/>
    </row>
    <row r="130" spans="1:2" ht="12.75">
      <c r="A130" s="129"/>
      <c r="B130" s="151"/>
    </row>
  </sheetData>
  <printOptions/>
  <pageMargins left="0.75" right="0.75" top="1" bottom="1" header="0.5" footer="0.5"/>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C11" sqref="C1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jvanderw</dc:creator>
  <cp:keywords/>
  <dc:description/>
  <cp:lastModifiedBy>van der werf</cp:lastModifiedBy>
  <dcterms:created xsi:type="dcterms:W3CDTF">1999-10-22T06:09:00Z</dcterms:created>
  <dcterms:modified xsi:type="dcterms:W3CDTF">2005-10-13T06:22:27Z</dcterms:modified>
  <cp:category/>
  <cp:version/>
  <cp:contentType/>
  <cp:contentStatus/>
</cp:coreProperties>
</file>